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AHLEEL\Weekly Mutual Fund Update\"/>
    </mc:Choice>
  </mc:AlternateContent>
  <bookViews>
    <workbookView xWindow="0" yWindow="0" windowWidth="2370" windowHeight="1170"/>
  </bookViews>
  <sheets>
    <sheet name="MF" sheetId="1" r:id="rId1"/>
    <sheet name="weekly total" sheetId="8" r:id="rId2"/>
    <sheet name="holding &amp; div" sheetId="3" r:id="rId3"/>
    <sheet name="data" sheetId="4" r:id="rId4"/>
    <sheet name="Sheet1" sheetId="9" r:id="rId5"/>
    <sheet name="INFO" sheetId="2" r:id="rId6"/>
    <sheet name="EBL" sheetId="5" r:id="rId7"/>
    <sheet name="Day End Summary" sheetId="7" r:id="rId8"/>
  </sheets>
  <definedNames>
    <definedName name="_xlnm._FilterDatabase" localSheetId="5" hidden="1">INFO!#REF!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8" l="1"/>
  <c r="D4" i="8"/>
  <c r="C5" i="8"/>
  <c r="D5" i="8"/>
  <c r="C6" i="8"/>
  <c r="D6" i="8"/>
  <c r="C7" i="8"/>
  <c r="D7" i="8"/>
  <c r="C8" i="8"/>
  <c r="D8" i="8"/>
  <c r="C9" i="8"/>
  <c r="D9" i="8"/>
  <c r="C10" i="8"/>
  <c r="D10" i="8"/>
  <c r="C11" i="8"/>
  <c r="D11" i="8"/>
  <c r="C12" i="8"/>
  <c r="D12" i="8"/>
  <c r="C13" i="8"/>
  <c r="D13" i="8"/>
  <c r="C14" i="8"/>
  <c r="D14" i="8"/>
  <c r="C15" i="8"/>
  <c r="D15" i="8"/>
  <c r="C16" i="8"/>
  <c r="D16" i="8"/>
  <c r="C17" i="8"/>
  <c r="D17" i="8"/>
  <c r="C18" i="8"/>
  <c r="D18" i="8"/>
  <c r="C19" i="8"/>
  <c r="D19" i="8"/>
  <c r="C20" i="8"/>
  <c r="D20" i="8"/>
  <c r="C21" i="8"/>
  <c r="D21" i="8"/>
  <c r="C22" i="8"/>
  <c r="D22" i="8"/>
  <c r="C23" i="8"/>
  <c r="D23" i="8"/>
  <c r="C24" i="8"/>
  <c r="D24" i="8"/>
  <c r="C25" i="8"/>
  <c r="D25" i="8"/>
  <c r="C26" i="8"/>
  <c r="D26" i="8"/>
  <c r="C27" i="8"/>
  <c r="D27" i="8"/>
  <c r="C28" i="8"/>
  <c r="D28" i="8"/>
  <c r="C29" i="8"/>
  <c r="D29" i="8"/>
  <c r="C30" i="8"/>
  <c r="D30" i="8"/>
  <c r="C31" i="8"/>
  <c r="D31" i="8"/>
  <c r="C32" i="8"/>
  <c r="D32" i="8"/>
  <c r="C33" i="8"/>
  <c r="D33" i="8"/>
  <c r="C34" i="8"/>
  <c r="D34" i="8"/>
  <c r="C35" i="8"/>
  <c r="D35" i="8"/>
  <c r="C36" i="8"/>
  <c r="D36" i="8"/>
  <c r="C37" i="8"/>
  <c r="D37" i="8"/>
  <c r="C38" i="8"/>
  <c r="D38" i="8"/>
  <c r="C39" i="8"/>
  <c r="D39" i="8"/>
  <c r="D3" i="8"/>
  <c r="C3" i="8"/>
  <c r="C2324" i="7"/>
  <c r="B2324" i="7"/>
  <c r="C2323" i="7"/>
  <c r="B2323" i="7"/>
  <c r="C2317" i="7"/>
  <c r="B2317" i="7"/>
  <c r="C2311" i="7"/>
  <c r="B2311" i="7"/>
  <c r="C2305" i="7"/>
  <c r="B2305" i="7"/>
  <c r="C2299" i="7"/>
  <c r="B2299" i="7"/>
  <c r="C2293" i="7"/>
  <c r="B2293" i="7"/>
  <c r="C2287" i="7"/>
  <c r="B2287" i="7"/>
  <c r="C2281" i="7"/>
  <c r="B2281" i="7"/>
  <c r="C2275" i="7"/>
  <c r="B2275" i="7"/>
  <c r="C2269" i="7"/>
  <c r="B2269" i="7"/>
  <c r="C2263" i="7"/>
  <c r="B2263" i="7"/>
  <c r="C2257" i="7"/>
  <c r="B2257" i="7"/>
  <c r="C2251" i="7"/>
  <c r="B2251" i="7"/>
  <c r="C2245" i="7"/>
  <c r="B2245" i="7"/>
  <c r="C2239" i="7"/>
  <c r="B2239" i="7"/>
  <c r="C2233" i="7"/>
  <c r="B2233" i="7"/>
  <c r="C2227" i="7"/>
  <c r="B2227" i="7"/>
  <c r="C2221" i="7"/>
  <c r="B2221" i="7"/>
  <c r="C2215" i="7"/>
  <c r="B2215" i="7"/>
  <c r="C2209" i="7"/>
  <c r="B2209" i="7"/>
  <c r="C2203" i="7"/>
  <c r="B2203" i="7"/>
  <c r="C2197" i="7"/>
  <c r="B2197" i="7"/>
  <c r="C2191" i="7"/>
  <c r="B2191" i="7"/>
  <c r="C2185" i="7"/>
  <c r="B2185" i="7"/>
  <c r="C2179" i="7"/>
  <c r="B2179" i="7"/>
  <c r="C2173" i="7"/>
  <c r="B2173" i="7"/>
  <c r="C2167" i="7"/>
  <c r="B2167" i="7"/>
  <c r="C2161" i="7"/>
  <c r="B2161" i="7"/>
  <c r="C2155" i="7"/>
  <c r="B2155" i="7"/>
  <c r="C2149" i="7"/>
  <c r="B2149" i="7"/>
  <c r="C2143" i="7"/>
  <c r="B2143" i="7"/>
  <c r="C2137" i="7"/>
  <c r="B2137" i="7"/>
  <c r="C2131" i="7"/>
  <c r="B2131" i="7"/>
  <c r="C2125" i="7"/>
  <c r="B2125" i="7"/>
  <c r="C2119" i="7"/>
  <c r="B2119" i="7"/>
  <c r="C2113" i="7"/>
  <c r="B2113" i="7"/>
  <c r="C2107" i="7"/>
  <c r="B2107" i="7"/>
  <c r="C2101" i="7"/>
  <c r="B2101" i="7"/>
  <c r="C2095" i="7"/>
  <c r="B2095" i="7"/>
  <c r="C2089" i="7"/>
  <c r="B2089" i="7"/>
  <c r="C2083" i="7"/>
  <c r="B2083" i="7"/>
  <c r="C2077" i="7"/>
  <c r="B2077" i="7"/>
  <c r="C2071" i="7"/>
  <c r="B2071" i="7"/>
  <c r="C2065" i="7"/>
  <c r="B2065" i="7"/>
  <c r="C2059" i="7"/>
  <c r="B2059" i="7"/>
  <c r="C2053" i="7"/>
  <c r="B2053" i="7"/>
  <c r="C2047" i="7"/>
  <c r="B2047" i="7"/>
  <c r="C2041" i="7"/>
  <c r="B2041" i="7"/>
  <c r="C2035" i="7"/>
  <c r="B2035" i="7"/>
  <c r="C2029" i="7"/>
  <c r="B2029" i="7"/>
  <c r="C2023" i="7"/>
  <c r="B2023" i="7"/>
  <c r="C2017" i="7"/>
  <c r="B2017" i="7"/>
  <c r="C2011" i="7"/>
  <c r="B2011" i="7"/>
  <c r="C2005" i="7"/>
  <c r="B2005" i="7"/>
  <c r="C1999" i="7"/>
  <c r="B1999" i="7"/>
  <c r="C1993" i="7"/>
  <c r="B1993" i="7"/>
  <c r="C1987" i="7"/>
  <c r="B1987" i="7"/>
  <c r="C1981" i="7"/>
  <c r="B1981" i="7"/>
  <c r="C1975" i="7"/>
  <c r="B1975" i="7"/>
  <c r="C1969" i="7"/>
  <c r="B1969" i="7"/>
  <c r="C1963" i="7"/>
  <c r="B1963" i="7"/>
  <c r="C1957" i="7"/>
  <c r="B1957" i="7"/>
  <c r="C1951" i="7"/>
  <c r="B1951" i="7"/>
  <c r="C1945" i="7"/>
  <c r="B1945" i="7"/>
  <c r="C1939" i="7"/>
  <c r="B1939" i="7"/>
  <c r="C1933" i="7"/>
  <c r="B1933" i="7"/>
  <c r="C1927" i="7"/>
  <c r="B1927" i="7"/>
  <c r="C1921" i="7"/>
  <c r="B1921" i="7"/>
  <c r="C1915" i="7"/>
  <c r="B1915" i="7"/>
  <c r="C1909" i="7"/>
  <c r="B1909" i="7"/>
  <c r="C1903" i="7"/>
  <c r="B1903" i="7"/>
  <c r="C1897" i="7"/>
  <c r="B1897" i="7"/>
  <c r="C1891" i="7"/>
  <c r="B1891" i="7"/>
  <c r="C1885" i="7"/>
  <c r="B1885" i="7"/>
  <c r="C1879" i="7"/>
  <c r="B1879" i="7"/>
  <c r="C1873" i="7"/>
  <c r="B1873" i="7"/>
  <c r="C1867" i="7"/>
  <c r="B1867" i="7"/>
  <c r="C1861" i="7"/>
  <c r="B1861" i="7"/>
  <c r="C1855" i="7"/>
  <c r="B1855" i="7"/>
  <c r="C1849" i="7"/>
  <c r="B1849" i="7"/>
  <c r="C1843" i="7"/>
  <c r="B1843" i="7"/>
  <c r="C1837" i="7"/>
  <c r="B1837" i="7"/>
  <c r="C1831" i="7"/>
  <c r="B1831" i="7"/>
  <c r="C1825" i="7"/>
  <c r="B1825" i="7"/>
  <c r="C1819" i="7"/>
  <c r="B1819" i="7"/>
  <c r="C1813" i="7"/>
  <c r="B1813" i="7"/>
  <c r="C1807" i="7"/>
  <c r="B1807" i="7"/>
  <c r="C1801" i="7"/>
  <c r="B1801" i="7"/>
  <c r="C1795" i="7"/>
  <c r="B1795" i="7"/>
  <c r="C1789" i="7"/>
  <c r="B1789" i="7"/>
  <c r="C1783" i="7"/>
  <c r="B1783" i="7"/>
  <c r="C1777" i="7"/>
  <c r="B1777" i="7"/>
  <c r="C1771" i="7"/>
  <c r="B1771" i="7"/>
  <c r="C1765" i="7"/>
  <c r="B1765" i="7"/>
  <c r="C1759" i="7"/>
  <c r="B1759" i="7"/>
  <c r="C1753" i="7"/>
  <c r="B1753" i="7"/>
  <c r="C1747" i="7"/>
  <c r="B1747" i="7"/>
  <c r="C1741" i="7"/>
  <c r="B1741" i="7"/>
  <c r="C1735" i="7"/>
  <c r="B1735" i="7"/>
  <c r="C1729" i="7"/>
  <c r="B1729" i="7"/>
  <c r="C1723" i="7"/>
  <c r="B1723" i="7"/>
  <c r="C1717" i="7"/>
  <c r="B1717" i="7"/>
  <c r="C1711" i="7"/>
  <c r="B1711" i="7"/>
  <c r="C1705" i="7"/>
  <c r="B1705" i="7"/>
  <c r="C1699" i="7"/>
  <c r="B1699" i="7"/>
  <c r="C1693" i="7"/>
  <c r="B1693" i="7"/>
  <c r="C1687" i="7"/>
  <c r="B1687" i="7"/>
  <c r="C1681" i="7"/>
  <c r="B1681" i="7"/>
  <c r="C1675" i="7"/>
  <c r="B1675" i="7"/>
  <c r="C1669" i="7"/>
  <c r="B1669" i="7"/>
  <c r="C1663" i="7"/>
  <c r="B1663" i="7"/>
  <c r="C1657" i="7"/>
  <c r="B1657" i="7"/>
  <c r="C1651" i="7"/>
  <c r="B1651" i="7"/>
  <c r="C1645" i="7"/>
  <c r="B1645" i="7"/>
  <c r="C1639" i="7"/>
  <c r="B1639" i="7"/>
  <c r="C1633" i="7"/>
  <c r="B1633" i="7"/>
  <c r="C1627" i="7"/>
  <c r="B1627" i="7"/>
  <c r="C1621" i="7"/>
  <c r="B1621" i="7"/>
  <c r="C1615" i="7"/>
  <c r="B1615" i="7"/>
  <c r="C1609" i="7"/>
  <c r="B1609" i="7"/>
  <c r="C1603" i="7"/>
  <c r="B1603" i="7"/>
  <c r="C1597" i="7"/>
  <c r="B1597" i="7"/>
  <c r="C1591" i="7"/>
  <c r="B1591" i="7"/>
  <c r="C1585" i="7"/>
  <c r="B1585" i="7"/>
  <c r="C1579" i="7"/>
  <c r="B1579" i="7"/>
  <c r="C1573" i="7"/>
  <c r="B1573" i="7"/>
  <c r="C1567" i="7"/>
  <c r="B1567" i="7"/>
  <c r="C1561" i="7"/>
  <c r="B1561" i="7"/>
  <c r="C1555" i="7"/>
  <c r="B1555" i="7"/>
  <c r="C1549" i="7"/>
  <c r="B1549" i="7"/>
  <c r="C1543" i="7"/>
  <c r="B1543" i="7"/>
  <c r="C1537" i="7"/>
  <c r="B1537" i="7"/>
  <c r="C1531" i="7"/>
  <c r="B1531" i="7"/>
  <c r="C1525" i="7"/>
  <c r="B1525" i="7"/>
  <c r="C1519" i="7"/>
  <c r="B1519" i="7"/>
  <c r="C1513" i="7"/>
  <c r="B1513" i="7"/>
  <c r="C1507" i="7"/>
  <c r="B1507" i="7"/>
  <c r="C1501" i="7"/>
  <c r="B1501" i="7"/>
  <c r="C1495" i="7"/>
  <c r="B1495" i="7"/>
  <c r="C1489" i="7"/>
  <c r="B1489" i="7"/>
  <c r="C1483" i="7"/>
  <c r="B1483" i="7"/>
  <c r="C1477" i="7"/>
  <c r="B1477" i="7"/>
  <c r="C1471" i="7"/>
  <c r="B1471" i="7"/>
  <c r="C1465" i="7"/>
  <c r="B1465" i="7"/>
  <c r="C1459" i="7"/>
  <c r="B1459" i="7"/>
  <c r="C1453" i="7"/>
  <c r="B1453" i="7"/>
  <c r="C1447" i="7"/>
  <c r="B1447" i="7"/>
  <c r="C1441" i="7"/>
  <c r="B1441" i="7"/>
  <c r="C1435" i="7"/>
  <c r="B1435" i="7"/>
  <c r="C1429" i="7"/>
  <c r="B1429" i="7"/>
  <c r="C1423" i="7"/>
  <c r="B1423" i="7"/>
  <c r="C1417" i="7"/>
  <c r="B1417" i="7"/>
  <c r="C1411" i="7"/>
  <c r="B1411" i="7"/>
  <c r="C1405" i="7"/>
  <c r="B1405" i="7"/>
  <c r="C1399" i="7"/>
  <c r="B1399" i="7"/>
  <c r="C1393" i="7"/>
  <c r="B1393" i="7"/>
  <c r="C1387" i="7"/>
  <c r="B1387" i="7"/>
  <c r="C1381" i="7"/>
  <c r="B1381" i="7"/>
  <c r="C1375" i="7"/>
  <c r="B1375" i="7"/>
  <c r="C1369" i="7"/>
  <c r="B1369" i="7"/>
  <c r="C1363" i="7"/>
  <c r="B1363" i="7"/>
  <c r="C1357" i="7"/>
  <c r="B1357" i="7"/>
  <c r="C1351" i="7"/>
  <c r="B1351" i="7"/>
  <c r="C1345" i="7"/>
  <c r="B1345" i="7"/>
  <c r="C1339" i="7"/>
  <c r="B1339" i="7"/>
  <c r="C1333" i="7"/>
  <c r="B1333" i="7"/>
  <c r="C1327" i="7"/>
  <c r="B1327" i="7"/>
  <c r="C1321" i="7"/>
  <c r="B1321" i="7"/>
  <c r="C1315" i="7"/>
  <c r="B1315" i="7"/>
  <c r="C1309" i="7"/>
  <c r="B1309" i="7"/>
  <c r="C1303" i="7"/>
  <c r="B1303" i="7"/>
  <c r="C1297" i="7"/>
  <c r="B1297" i="7"/>
  <c r="C1291" i="7"/>
  <c r="B1291" i="7"/>
  <c r="C1285" i="7"/>
  <c r="B1285" i="7"/>
  <c r="C1279" i="7"/>
  <c r="B1279" i="7"/>
  <c r="C1273" i="7"/>
  <c r="B1273" i="7"/>
  <c r="C1267" i="7"/>
  <c r="B1267" i="7"/>
  <c r="C1261" i="7"/>
  <c r="B1261" i="7"/>
  <c r="C1255" i="7"/>
  <c r="B1255" i="7"/>
  <c r="C1249" i="7"/>
  <c r="B1249" i="7"/>
  <c r="C1243" i="7"/>
  <c r="B1243" i="7"/>
  <c r="C1237" i="7"/>
  <c r="B1237" i="7"/>
  <c r="C1231" i="7"/>
  <c r="B1231" i="7"/>
  <c r="C1225" i="7"/>
  <c r="B1225" i="7"/>
  <c r="C1219" i="7"/>
  <c r="B1219" i="7"/>
  <c r="C1213" i="7"/>
  <c r="B1213" i="7"/>
  <c r="C1207" i="7"/>
  <c r="B1207" i="7"/>
  <c r="C1201" i="7"/>
  <c r="B1201" i="7"/>
  <c r="C1195" i="7"/>
  <c r="B1195" i="7"/>
  <c r="C1189" i="7"/>
  <c r="B1189" i="7"/>
  <c r="C1183" i="7"/>
  <c r="B1183" i="7"/>
  <c r="C1177" i="7"/>
  <c r="B1177" i="7"/>
  <c r="C1171" i="7"/>
  <c r="B1171" i="7"/>
  <c r="C1165" i="7"/>
  <c r="B1165" i="7"/>
  <c r="C1159" i="7"/>
  <c r="B1159" i="7"/>
  <c r="C1153" i="7"/>
  <c r="B1153" i="7"/>
  <c r="C1147" i="7"/>
  <c r="B1147" i="7"/>
  <c r="C1141" i="7"/>
  <c r="B1141" i="7"/>
  <c r="C1135" i="7"/>
  <c r="B1135" i="7"/>
  <c r="C1129" i="7"/>
  <c r="B1129" i="7"/>
  <c r="C1123" i="7"/>
  <c r="B1123" i="7"/>
  <c r="C1117" i="7"/>
  <c r="B1117" i="7"/>
  <c r="C1111" i="7"/>
  <c r="B1111" i="7"/>
  <c r="C1105" i="7"/>
  <c r="B1105" i="7"/>
  <c r="C1099" i="7"/>
  <c r="B1099" i="7"/>
  <c r="C1093" i="7"/>
  <c r="B1093" i="7"/>
  <c r="C1087" i="7"/>
  <c r="B1087" i="7"/>
  <c r="C1081" i="7"/>
  <c r="B1081" i="7"/>
  <c r="C1075" i="7"/>
  <c r="B1075" i="7"/>
  <c r="C1069" i="7"/>
  <c r="B1069" i="7"/>
  <c r="C1063" i="7"/>
  <c r="B1063" i="7"/>
  <c r="C1057" i="7"/>
  <c r="B1057" i="7"/>
  <c r="C1051" i="7"/>
  <c r="B1051" i="7"/>
  <c r="C1045" i="7"/>
  <c r="B1045" i="7"/>
  <c r="C1039" i="7"/>
  <c r="B1039" i="7"/>
  <c r="C1033" i="7"/>
  <c r="B1033" i="7"/>
  <c r="C1027" i="7"/>
  <c r="B1027" i="7"/>
  <c r="C1021" i="7"/>
  <c r="B1021" i="7"/>
  <c r="C1015" i="7"/>
  <c r="B1015" i="7"/>
  <c r="C1009" i="7"/>
  <c r="B1009" i="7"/>
  <c r="C1003" i="7"/>
  <c r="B1003" i="7"/>
  <c r="C997" i="7"/>
  <c r="B997" i="7"/>
  <c r="C991" i="7"/>
  <c r="B991" i="7"/>
  <c r="C985" i="7"/>
  <c r="B985" i="7"/>
  <c r="C979" i="7"/>
  <c r="B979" i="7"/>
  <c r="C973" i="7"/>
  <c r="B973" i="7"/>
  <c r="C967" i="7"/>
  <c r="B967" i="7"/>
  <c r="C961" i="7"/>
  <c r="B961" i="7"/>
  <c r="C955" i="7"/>
  <c r="B955" i="7"/>
  <c r="C949" i="7"/>
  <c r="B949" i="7"/>
  <c r="C943" i="7"/>
  <c r="B943" i="7"/>
  <c r="C937" i="7"/>
  <c r="B937" i="7"/>
  <c r="C931" i="7"/>
  <c r="B931" i="7"/>
  <c r="C925" i="7"/>
  <c r="B925" i="7"/>
  <c r="C919" i="7"/>
  <c r="B919" i="7"/>
  <c r="C913" i="7"/>
  <c r="B913" i="7"/>
  <c r="C907" i="7"/>
  <c r="B907" i="7"/>
  <c r="C901" i="7"/>
  <c r="B901" i="7"/>
  <c r="C895" i="7"/>
  <c r="B895" i="7"/>
  <c r="C889" i="7"/>
  <c r="B889" i="7"/>
  <c r="C883" i="7"/>
  <c r="B883" i="7"/>
  <c r="C877" i="7"/>
  <c r="B877" i="7"/>
  <c r="C871" i="7"/>
  <c r="B871" i="7"/>
  <c r="C865" i="7"/>
  <c r="B865" i="7"/>
  <c r="C859" i="7"/>
  <c r="B859" i="7"/>
  <c r="C853" i="7"/>
  <c r="B853" i="7"/>
  <c r="C847" i="7"/>
  <c r="B847" i="7"/>
  <c r="C841" i="7"/>
  <c r="B841" i="7"/>
  <c r="C835" i="7"/>
  <c r="B835" i="7"/>
  <c r="C829" i="7"/>
  <c r="B829" i="7"/>
  <c r="C823" i="7"/>
  <c r="B823" i="7"/>
  <c r="C817" i="7"/>
  <c r="B817" i="7"/>
  <c r="C811" i="7"/>
  <c r="B811" i="7"/>
  <c r="C805" i="7"/>
  <c r="B805" i="7"/>
  <c r="C799" i="7"/>
  <c r="B799" i="7"/>
  <c r="C793" i="7"/>
  <c r="B793" i="7"/>
  <c r="C787" i="7"/>
  <c r="B787" i="7"/>
  <c r="C781" i="7"/>
  <c r="B781" i="7"/>
  <c r="C775" i="7"/>
  <c r="B775" i="7"/>
  <c r="C769" i="7"/>
  <c r="B769" i="7"/>
  <c r="C763" i="7"/>
  <c r="B763" i="7"/>
  <c r="C757" i="7"/>
  <c r="B757" i="7"/>
  <c r="C751" i="7"/>
  <c r="B751" i="7"/>
  <c r="C745" i="7"/>
  <c r="B745" i="7"/>
  <c r="C739" i="7"/>
  <c r="B739" i="7"/>
  <c r="C733" i="7"/>
  <c r="B733" i="7"/>
  <c r="C727" i="7"/>
  <c r="B727" i="7"/>
  <c r="C721" i="7"/>
  <c r="B721" i="7"/>
  <c r="C715" i="7"/>
  <c r="B715" i="7"/>
  <c r="C709" i="7"/>
  <c r="B709" i="7"/>
  <c r="C703" i="7"/>
  <c r="B703" i="7"/>
  <c r="C697" i="7"/>
  <c r="B697" i="7"/>
  <c r="C691" i="7"/>
  <c r="B691" i="7"/>
  <c r="C685" i="7"/>
  <c r="B685" i="7"/>
  <c r="C679" i="7"/>
  <c r="B679" i="7"/>
  <c r="C673" i="7"/>
  <c r="B673" i="7"/>
  <c r="C667" i="7"/>
  <c r="B667" i="7"/>
  <c r="C661" i="7"/>
  <c r="B661" i="7"/>
  <c r="C655" i="7"/>
  <c r="B655" i="7"/>
  <c r="C649" i="7"/>
  <c r="B649" i="7"/>
  <c r="C643" i="7"/>
  <c r="B643" i="7"/>
  <c r="C637" i="7"/>
  <c r="B637" i="7"/>
  <c r="C631" i="7"/>
  <c r="B631" i="7"/>
  <c r="C625" i="7"/>
  <c r="B625" i="7"/>
  <c r="C619" i="7"/>
  <c r="B619" i="7"/>
  <c r="C613" i="7"/>
  <c r="B613" i="7"/>
  <c r="C607" i="7"/>
  <c r="B607" i="7"/>
  <c r="C601" i="7"/>
  <c r="B601" i="7"/>
  <c r="C595" i="7"/>
  <c r="B595" i="7"/>
  <c r="C589" i="7"/>
  <c r="B589" i="7"/>
  <c r="C583" i="7"/>
  <c r="B583" i="7"/>
  <c r="C577" i="7"/>
  <c r="B577" i="7"/>
  <c r="C571" i="7"/>
  <c r="B571" i="7"/>
  <c r="C565" i="7"/>
  <c r="B565" i="7"/>
  <c r="C559" i="7"/>
  <c r="B559" i="7"/>
  <c r="C553" i="7"/>
  <c r="B553" i="7"/>
  <c r="C547" i="7"/>
  <c r="B547" i="7"/>
  <c r="C541" i="7"/>
  <c r="B541" i="7"/>
  <c r="C535" i="7"/>
  <c r="B535" i="7"/>
  <c r="C529" i="7"/>
  <c r="B529" i="7"/>
  <c r="C523" i="7"/>
  <c r="B523" i="7"/>
  <c r="C517" i="7"/>
  <c r="B517" i="7"/>
  <c r="C511" i="7"/>
  <c r="B511" i="7"/>
  <c r="C505" i="7"/>
  <c r="B505" i="7"/>
  <c r="C499" i="7"/>
  <c r="B499" i="7"/>
  <c r="C493" i="7"/>
  <c r="B493" i="7"/>
  <c r="C487" i="7"/>
  <c r="B487" i="7"/>
  <c r="C481" i="7"/>
  <c r="B481" i="7"/>
  <c r="C475" i="7"/>
  <c r="B475" i="7"/>
  <c r="C469" i="7"/>
  <c r="B469" i="7"/>
  <c r="C463" i="7"/>
  <c r="B463" i="7"/>
  <c r="C457" i="7"/>
  <c r="B457" i="7"/>
  <c r="C451" i="7"/>
  <c r="B451" i="7"/>
  <c r="C445" i="7"/>
  <c r="B445" i="7"/>
  <c r="C439" i="7"/>
  <c r="B439" i="7"/>
  <c r="C433" i="7"/>
  <c r="B433" i="7"/>
  <c r="C427" i="7"/>
  <c r="B427" i="7"/>
  <c r="C421" i="7"/>
  <c r="B421" i="7"/>
  <c r="C415" i="7"/>
  <c r="B415" i="7"/>
  <c r="C409" i="7"/>
  <c r="B409" i="7"/>
  <c r="C403" i="7"/>
  <c r="B403" i="7"/>
  <c r="C397" i="7"/>
  <c r="B397" i="7"/>
  <c r="C391" i="7"/>
  <c r="B391" i="7"/>
  <c r="C385" i="7"/>
  <c r="B385" i="7"/>
  <c r="C379" i="7"/>
  <c r="B379" i="7"/>
  <c r="C373" i="7"/>
  <c r="B373" i="7"/>
  <c r="C367" i="7"/>
  <c r="B367" i="7"/>
  <c r="C361" i="7"/>
  <c r="B361" i="7"/>
  <c r="C355" i="7"/>
  <c r="B355" i="7"/>
  <c r="C349" i="7"/>
  <c r="B349" i="7"/>
  <c r="C343" i="7"/>
  <c r="B343" i="7"/>
  <c r="C337" i="7"/>
  <c r="B337" i="7"/>
  <c r="C331" i="7"/>
  <c r="B331" i="7"/>
  <c r="C325" i="7"/>
  <c r="B325" i="7"/>
  <c r="C319" i="7"/>
  <c r="B319" i="7"/>
  <c r="C313" i="7"/>
  <c r="B313" i="7"/>
  <c r="C307" i="7"/>
  <c r="B307" i="7"/>
  <c r="C301" i="7"/>
  <c r="B301" i="7"/>
  <c r="C295" i="7"/>
  <c r="B295" i="7"/>
  <c r="C289" i="7"/>
  <c r="B289" i="7"/>
  <c r="C283" i="7"/>
  <c r="B283" i="7"/>
  <c r="C277" i="7"/>
  <c r="B277" i="7"/>
  <c r="C271" i="7"/>
  <c r="B271" i="7"/>
  <c r="C265" i="7"/>
  <c r="B265" i="7"/>
  <c r="C259" i="7"/>
  <c r="B259" i="7"/>
  <c r="C253" i="7"/>
  <c r="B253" i="7"/>
  <c r="C247" i="7"/>
  <c r="B247" i="7"/>
  <c r="C241" i="7"/>
  <c r="B241" i="7"/>
  <c r="C235" i="7"/>
  <c r="B235" i="7"/>
  <c r="C229" i="7"/>
  <c r="B229" i="7"/>
  <c r="C223" i="7"/>
  <c r="B223" i="7"/>
  <c r="C217" i="7"/>
  <c r="B217" i="7"/>
  <c r="C211" i="7"/>
  <c r="B211" i="7"/>
  <c r="C205" i="7"/>
  <c r="B205" i="7"/>
  <c r="C199" i="7"/>
  <c r="B199" i="7"/>
  <c r="C193" i="7"/>
  <c r="B193" i="7"/>
  <c r="C187" i="7"/>
  <c r="B187" i="7"/>
  <c r="C181" i="7"/>
  <c r="B181" i="7"/>
  <c r="C175" i="7"/>
  <c r="B175" i="7"/>
  <c r="C169" i="7"/>
  <c r="B169" i="7"/>
  <c r="C163" i="7"/>
  <c r="B163" i="7"/>
  <c r="C157" i="7"/>
  <c r="B157" i="7"/>
  <c r="C151" i="7"/>
  <c r="B151" i="7"/>
  <c r="C145" i="7"/>
  <c r="B145" i="7"/>
  <c r="C139" i="7"/>
  <c r="B139" i="7"/>
  <c r="C133" i="7"/>
  <c r="B133" i="7"/>
  <c r="C127" i="7"/>
  <c r="B127" i="7"/>
  <c r="C121" i="7"/>
  <c r="B121" i="7"/>
  <c r="C115" i="7"/>
  <c r="B115" i="7"/>
  <c r="C109" i="7"/>
  <c r="B109" i="7"/>
  <c r="C103" i="7"/>
  <c r="B103" i="7"/>
  <c r="C97" i="7"/>
  <c r="B97" i="7"/>
  <c r="C91" i="7"/>
  <c r="B91" i="7"/>
  <c r="C85" i="7"/>
  <c r="B85" i="7"/>
  <c r="C79" i="7"/>
  <c r="B79" i="7"/>
  <c r="C73" i="7"/>
  <c r="B73" i="7"/>
  <c r="C67" i="7"/>
  <c r="B67" i="7"/>
  <c r="C61" i="7"/>
  <c r="B61" i="7"/>
  <c r="C55" i="7"/>
  <c r="B55" i="7"/>
  <c r="C49" i="7"/>
  <c r="B49" i="7"/>
  <c r="C43" i="7"/>
  <c r="B43" i="7"/>
  <c r="C37" i="7"/>
  <c r="B37" i="7"/>
  <c r="C31" i="7"/>
  <c r="B31" i="7"/>
  <c r="C25" i="7"/>
  <c r="B25" i="7"/>
  <c r="C19" i="7"/>
  <c r="B19" i="7"/>
  <c r="C13" i="7"/>
  <c r="B13" i="7"/>
  <c r="C7" i="7"/>
  <c r="B7" i="7"/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8" i="1"/>
  <c r="H7" i="9" l="1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6" i="9"/>
  <c r="H5" i="9"/>
  <c r="Y44" i="1" l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0" i="1"/>
  <c r="Y9" i="1"/>
  <c r="Y8" i="1"/>
  <c r="Y11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U8" i="1" l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11" i="1"/>
  <c r="U12" i="1"/>
  <c r="U13" i="1"/>
  <c r="U14" i="1"/>
  <c r="U15" i="1"/>
  <c r="U9" i="1"/>
  <c r="U10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G8" i="1" l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8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9" i="1"/>
  <c r="C10" i="1"/>
  <c r="C11" i="1"/>
  <c r="C12" i="1"/>
  <c r="C13" i="1"/>
  <c r="C14" i="1"/>
  <c r="C15" i="1"/>
  <c r="C16" i="1"/>
  <c r="L27" i="1" l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L26" i="1"/>
  <c r="K25" i="1"/>
  <c r="K24" i="1"/>
  <c r="E9" i="1" l="1"/>
  <c r="E10" i="1"/>
  <c r="E11" i="1"/>
  <c r="E12" i="1"/>
  <c r="E13" i="1"/>
  <c r="E14" i="1"/>
  <c r="E15" i="1"/>
  <c r="E16" i="1"/>
  <c r="E17" i="1"/>
  <c r="E18" i="1"/>
  <c r="E19" i="1"/>
  <c r="E20" i="1"/>
  <c r="E22" i="1"/>
  <c r="E23" i="1"/>
  <c r="E25" i="1"/>
  <c r="E24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8" i="1"/>
  <c r="C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5" i="1"/>
  <c r="L24" i="1"/>
  <c r="L8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S8" i="1" l="1"/>
  <c r="R8" i="1"/>
  <c r="J8" i="1"/>
  <c r="Q8" i="1" l="1"/>
  <c r="D25" i="1" l="1"/>
  <c r="Q25" i="1"/>
  <c r="S25" i="1"/>
  <c r="J25" i="1"/>
  <c r="I25" i="1"/>
  <c r="H25" i="1"/>
  <c r="G25" i="1"/>
  <c r="R25" i="1" s="1"/>
  <c r="I9" i="1"/>
  <c r="Q9" i="1" l="1"/>
  <c r="Q10" i="1"/>
  <c r="J39" i="1"/>
  <c r="G39" i="1"/>
  <c r="D39" i="1"/>
  <c r="I14" i="1"/>
  <c r="I13" i="1"/>
  <c r="H13" i="1"/>
  <c r="H12" i="1"/>
  <c r="D8" i="1"/>
  <c r="I8" i="1"/>
  <c r="H8" i="1"/>
  <c r="S37" i="1"/>
  <c r="S14" i="1"/>
  <c r="J37" i="1"/>
  <c r="J12" i="1"/>
  <c r="J13" i="1"/>
  <c r="J9" i="1"/>
  <c r="J22" i="1"/>
  <c r="J23" i="1"/>
  <c r="J24" i="1"/>
  <c r="J26" i="1"/>
  <c r="J28" i="1"/>
  <c r="J33" i="1"/>
  <c r="J36" i="1"/>
  <c r="J15" i="1"/>
  <c r="J21" i="1"/>
  <c r="J29" i="1"/>
  <c r="J30" i="1"/>
  <c r="J31" i="1"/>
  <c r="J10" i="1"/>
  <c r="J16" i="1"/>
  <c r="J17" i="1"/>
  <c r="J18" i="1"/>
  <c r="J19" i="1"/>
  <c r="J27" i="1"/>
  <c r="J34" i="1"/>
  <c r="J35" i="1"/>
  <c r="J42" i="1"/>
  <c r="J40" i="1"/>
  <c r="J41" i="1"/>
  <c r="J43" i="1"/>
  <c r="J44" i="1"/>
  <c r="J32" i="1"/>
  <c r="J38" i="1"/>
  <c r="J20" i="1"/>
  <c r="I37" i="1"/>
  <c r="I12" i="1"/>
  <c r="I22" i="1"/>
  <c r="I23" i="1"/>
  <c r="I24" i="1"/>
  <c r="I26" i="1"/>
  <c r="I28" i="1"/>
  <c r="I33" i="1"/>
  <c r="I36" i="1"/>
  <c r="I11" i="1"/>
  <c r="I15" i="1"/>
  <c r="I21" i="1"/>
  <c r="I29" i="1"/>
  <c r="I30" i="1"/>
  <c r="I31" i="1"/>
  <c r="I10" i="1"/>
  <c r="I16" i="1"/>
  <c r="I17" i="1"/>
  <c r="I18" i="1"/>
  <c r="I19" i="1"/>
  <c r="I27" i="1"/>
  <c r="I34" i="1"/>
  <c r="I35" i="1"/>
  <c r="I42" i="1"/>
  <c r="I40" i="1"/>
  <c r="I41" i="1"/>
  <c r="I43" i="1"/>
  <c r="I44" i="1"/>
  <c r="I32" i="1"/>
  <c r="I38" i="1"/>
  <c r="I20" i="1"/>
  <c r="H36" i="1"/>
  <c r="H10" i="1"/>
  <c r="H34" i="1"/>
  <c r="G37" i="1"/>
  <c r="G12" i="1"/>
  <c r="G13" i="1"/>
  <c r="G14" i="1"/>
  <c r="G9" i="1"/>
  <c r="G22" i="1"/>
  <c r="G23" i="1"/>
  <c r="G24" i="1"/>
  <c r="R24" i="1" s="1"/>
  <c r="G26" i="1"/>
  <c r="G28" i="1"/>
  <c r="G33" i="1"/>
  <c r="G36" i="1"/>
  <c r="G11" i="1"/>
  <c r="G15" i="1"/>
  <c r="G21" i="1"/>
  <c r="G29" i="1"/>
  <c r="R29" i="1" s="1"/>
  <c r="G30" i="1"/>
  <c r="G31" i="1"/>
  <c r="G10" i="1"/>
  <c r="G16" i="1"/>
  <c r="G17" i="1"/>
  <c r="G18" i="1"/>
  <c r="G19" i="1"/>
  <c r="G27" i="1"/>
  <c r="G34" i="1"/>
  <c r="G35" i="1"/>
  <c r="G42" i="1"/>
  <c r="G40" i="1"/>
  <c r="G41" i="1"/>
  <c r="G43" i="1"/>
  <c r="G44" i="1"/>
  <c r="G32" i="1"/>
  <c r="G38" i="1"/>
  <c r="G20" i="1"/>
  <c r="D37" i="1"/>
  <c r="D12" i="1"/>
  <c r="D9" i="1"/>
  <c r="D22" i="1"/>
  <c r="D23" i="1"/>
  <c r="D24" i="1"/>
  <c r="D26" i="1"/>
  <c r="D28" i="1"/>
  <c r="D33" i="1"/>
  <c r="D36" i="1"/>
  <c r="D11" i="1"/>
  <c r="D15" i="1"/>
  <c r="D21" i="1"/>
  <c r="D29" i="1"/>
  <c r="D30" i="1"/>
  <c r="D31" i="1"/>
  <c r="D10" i="1"/>
  <c r="D16" i="1"/>
  <c r="D17" i="1"/>
  <c r="D18" i="1"/>
  <c r="D19" i="1"/>
  <c r="D27" i="1"/>
  <c r="D34" i="1"/>
  <c r="D35" i="1"/>
  <c r="D42" i="1"/>
  <c r="D40" i="1"/>
  <c r="D41" i="1"/>
  <c r="D43" i="1"/>
  <c r="D44" i="1"/>
  <c r="D32" i="1"/>
  <c r="D38" i="1"/>
  <c r="D20" i="1"/>
  <c r="R20" i="1" l="1"/>
  <c r="R43" i="1"/>
  <c r="R35" i="1"/>
  <c r="R18" i="1"/>
  <c r="R31" i="1"/>
  <c r="R15" i="1"/>
  <c r="R28" i="1"/>
  <c r="R23" i="1"/>
  <c r="R13" i="1"/>
  <c r="S39" i="1"/>
  <c r="S38" i="1"/>
  <c r="S41" i="1"/>
  <c r="S34" i="1"/>
  <c r="S17" i="1"/>
  <c r="S30" i="1"/>
  <c r="S11" i="1"/>
  <c r="S26" i="1"/>
  <c r="S22" i="1"/>
  <c r="S20" i="1"/>
  <c r="S43" i="1"/>
  <c r="S35" i="1"/>
  <c r="S18" i="1"/>
  <c r="S31" i="1"/>
  <c r="S15" i="1"/>
  <c r="S28" i="1"/>
  <c r="S23" i="1"/>
  <c r="R44" i="1"/>
  <c r="R42" i="1"/>
  <c r="R19" i="1"/>
  <c r="R10" i="1"/>
  <c r="R21" i="1"/>
  <c r="R33" i="1"/>
  <c r="R14" i="1"/>
  <c r="S44" i="1"/>
  <c r="S42" i="1"/>
  <c r="S19" i="1"/>
  <c r="S10" i="1"/>
  <c r="S21" i="1"/>
  <c r="S33" i="1"/>
  <c r="S24" i="1"/>
  <c r="R32" i="1"/>
  <c r="R40" i="1"/>
  <c r="R27" i="1"/>
  <c r="R16" i="1"/>
  <c r="R36" i="1"/>
  <c r="R9" i="1"/>
  <c r="R37" i="1"/>
  <c r="S12" i="1"/>
  <c r="S32" i="1"/>
  <c r="S40" i="1"/>
  <c r="S27" i="1"/>
  <c r="S16" i="1"/>
  <c r="S29" i="1"/>
  <c r="S36" i="1"/>
  <c r="S9" i="1"/>
  <c r="R38" i="1"/>
  <c r="R41" i="1"/>
  <c r="R34" i="1"/>
  <c r="R17" i="1"/>
  <c r="R30" i="1"/>
  <c r="R11" i="1"/>
  <c r="R26" i="1"/>
  <c r="R22" i="1"/>
  <c r="R12" i="1"/>
  <c r="S13" i="1"/>
  <c r="R39" i="1"/>
  <c r="J11" i="1"/>
  <c r="D13" i="1"/>
  <c r="H9" i="1"/>
  <c r="H11" i="1"/>
  <c r="H14" i="1"/>
  <c r="D14" i="1"/>
  <c r="J14" i="1"/>
  <c r="H15" i="1"/>
  <c r="H17" i="1"/>
  <c r="H19" i="1"/>
  <c r="H21" i="1"/>
  <c r="H22" i="1"/>
  <c r="H26" i="1"/>
  <c r="H28" i="1"/>
  <c r="H30" i="1"/>
  <c r="H32" i="1"/>
  <c r="H38" i="1"/>
  <c r="H41" i="1"/>
  <c r="H43" i="1"/>
  <c r="H16" i="1"/>
  <c r="H18" i="1"/>
  <c r="H20" i="1"/>
  <c r="H23" i="1"/>
  <c r="H24" i="1"/>
  <c r="H27" i="1"/>
  <c r="H29" i="1"/>
  <c r="H31" i="1"/>
  <c r="H33" i="1"/>
  <c r="H35" i="1"/>
  <c r="H37" i="1"/>
  <c r="H40" i="1"/>
  <c r="H42" i="1"/>
  <c r="H44" i="1"/>
  <c r="Q11" i="1"/>
  <c r="Q12" i="1"/>
  <c r="Q15" i="1"/>
  <c r="Q16" i="1"/>
  <c r="Q17" i="1"/>
  <c r="Q18" i="1"/>
  <c r="Q19" i="1"/>
  <c r="Q20" i="1"/>
  <c r="Q21" i="1"/>
  <c r="Q22" i="1"/>
  <c r="Q24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41" i="1"/>
  <c r="Q42" i="1"/>
  <c r="Q43" i="1"/>
  <c r="Q44" i="1"/>
  <c r="Q13" i="1"/>
  <c r="Q40" i="1"/>
  <c r="Q23" i="1"/>
  <c r="Q14" i="1"/>
</calcChain>
</file>

<file path=xl/comments1.xml><?xml version="1.0" encoding="utf-8"?>
<comments xmlns="http://schemas.openxmlformats.org/spreadsheetml/2006/main">
  <authors>
    <author>FARUQ1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FARUQ1:</t>
        </r>
        <r>
          <rPr>
            <sz val="9"/>
            <color indexed="81"/>
            <rFont val="Tahoma"/>
            <family val="2"/>
          </rPr>
          <t xml:space="preserve">
Asset Under Management</t>
        </r>
      </text>
    </comment>
  </commentList>
</comments>
</file>

<file path=xl/sharedStrings.xml><?xml version="1.0" encoding="utf-8"?>
<sst xmlns="http://schemas.openxmlformats.org/spreadsheetml/2006/main" count="3828" uniqueCount="1042">
  <si>
    <t>Ticker</t>
  </si>
  <si>
    <t>RIU (%)</t>
  </si>
  <si>
    <t>Redemption Date</t>
  </si>
  <si>
    <t>RACE</t>
  </si>
  <si>
    <t>Jun</t>
  </si>
  <si>
    <t>1STPRIMFMF</t>
  </si>
  <si>
    <t>ICB AMCL</t>
  </si>
  <si>
    <t>Dec</t>
  </si>
  <si>
    <t>-</t>
  </si>
  <si>
    <t>AIBL1STIMF</t>
  </si>
  <si>
    <t>LR GLOBAL</t>
  </si>
  <si>
    <t>Mar</t>
  </si>
  <si>
    <t>ATCSLGF</t>
  </si>
  <si>
    <t>ASIAN TIGER</t>
  </si>
  <si>
    <t>EXIM1STMF</t>
  </si>
  <si>
    <t>FBFIF</t>
  </si>
  <si>
    <t>AIMS</t>
  </si>
  <si>
    <t>GREENDELMF</t>
  </si>
  <si>
    <t>ICBAMCL2ND</t>
  </si>
  <si>
    <t>ICBEPMF1S1</t>
  </si>
  <si>
    <t>ICBSONALI1</t>
  </si>
  <si>
    <t>IFILISLMF1</t>
  </si>
  <si>
    <t>Sep</t>
  </si>
  <si>
    <t>VIPB</t>
  </si>
  <si>
    <t>POPULAR1MF</t>
  </si>
  <si>
    <t>PRIME1ICBA</t>
  </si>
  <si>
    <t>SEMLLECMF</t>
  </si>
  <si>
    <t>SEML</t>
  </si>
  <si>
    <t>VAMLBDMF1</t>
  </si>
  <si>
    <t>VAML</t>
  </si>
  <si>
    <t>VAMLRBBF</t>
  </si>
  <si>
    <t>CAPMBDBLMF</t>
  </si>
  <si>
    <t>CAPM</t>
  </si>
  <si>
    <t>SEMLIBBLSF</t>
  </si>
  <si>
    <t>ICBAGRANI1</t>
  </si>
  <si>
    <t>CAPMIBBLMF</t>
  </si>
  <si>
    <t>No. of Units (ML)</t>
  </si>
  <si>
    <t>Fund Manager</t>
  </si>
  <si>
    <t>Year End</t>
  </si>
  <si>
    <t>NAV (Market)</t>
  </si>
  <si>
    <t>NAV (Cost)</t>
  </si>
  <si>
    <t>Cash Div (%)</t>
  </si>
  <si>
    <t>Remaining Days</t>
  </si>
  <si>
    <t xml:space="preserve">Close Price </t>
  </si>
  <si>
    <t xml:space="preserve">P/E (Dil)  </t>
  </si>
  <si>
    <t>Margin Price</t>
  </si>
  <si>
    <t>Forward EPS</t>
  </si>
  <si>
    <t>Paid Up Capital (ML)</t>
  </si>
  <si>
    <t>AUM (ML)</t>
  </si>
  <si>
    <t>0</t>
  </si>
  <si>
    <t>Company</t>
  </si>
  <si>
    <t>Catgr</t>
  </si>
  <si>
    <t>Beta</t>
  </si>
  <si>
    <t>NAV</t>
  </si>
  <si>
    <t>Paid Up Capital</t>
  </si>
  <si>
    <t>Reserve</t>
  </si>
  <si>
    <t>Free Float (%)</t>
  </si>
  <si>
    <t>Volume</t>
  </si>
  <si>
    <t>Today's Turnover</t>
  </si>
  <si>
    <t>% of Sector Turnover</t>
  </si>
  <si>
    <t>RSI</t>
  </si>
  <si>
    <t>William</t>
  </si>
  <si>
    <t>MFI</t>
  </si>
  <si>
    <t>Paid Up Capital, Reserve, Life Fund Balance, Free Float Share's figure in Million</t>
  </si>
  <si>
    <t>Free Float Share (ML)</t>
  </si>
  <si>
    <t>MUTUAL FUND</t>
  </si>
  <si>
    <t xml:space="preserve">Sector P/E </t>
  </si>
  <si>
    <t xml:space="preserve">1JANATAMF </t>
  </si>
  <si>
    <t xml:space="preserve">ABB1STMF </t>
  </si>
  <si>
    <t xml:space="preserve">DBH1STMF </t>
  </si>
  <si>
    <t xml:space="preserve">EBL1STMF </t>
  </si>
  <si>
    <t xml:space="preserve">EBLNRBMF </t>
  </si>
  <si>
    <t xml:space="preserve">GRAMEENS2 </t>
  </si>
  <si>
    <t xml:space="preserve">ICB3RDNRB </t>
  </si>
  <si>
    <t xml:space="preserve">IFIC1STMF </t>
  </si>
  <si>
    <t xml:space="preserve">LRGLOBMF1 </t>
  </si>
  <si>
    <t xml:space="preserve">MBL1STMF </t>
  </si>
  <si>
    <t xml:space="preserve">NCCBLMF1 </t>
  </si>
  <si>
    <t xml:space="preserve">NLI1STMF </t>
  </si>
  <si>
    <t xml:space="preserve">PF1STMF </t>
  </si>
  <si>
    <t xml:space="preserve">PHPMF1 </t>
  </si>
  <si>
    <t xml:space="preserve">RELIANCE1 </t>
  </si>
  <si>
    <t xml:space="preserve">SEBL1STMF </t>
  </si>
  <si>
    <t xml:space="preserve">TRUSTB1MF </t>
  </si>
  <si>
    <t>SEMLFBSLGF</t>
  </si>
  <si>
    <t>P/NAV</t>
  </si>
  <si>
    <t>Difference
of NAV</t>
  </si>
  <si>
    <t>Dividend</t>
  </si>
  <si>
    <t>12%C</t>
  </si>
  <si>
    <t>10%C</t>
  </si>
  <si>
    <t>11%C</t>
  </si>
  <si>
    <t>7%C</t>
  </si>
  <si>
    <t>8.5%C</t>
  </si>
  <si>
    <t>5%C</t>
  </si>
  <si>
    <t>5.5%C</t>
  </si>
  <si>
    <t>6%C</t>
  </si>
  <si>
    <t>7.5%C</t>
  </si>
  <si>
    <t>9%C</t>
  </si>
  <si>
    <t>8%C</t>
  </si>
  <si>
    <t>2%C, 6%</t>
  </si>
  <si>
    <t>2%C, 8%</t>
  </si>
  <si>
    <t>2%C, 7%</t>
  </si>
  <si>
    <t>2%C, 9%</t>
  </si>
  <si>
    <t>3%C, 6%</t>
  </si>
  <si>
    <t>2%C, 5.5%</t>
  </si>
  <si>
    <t>2.5%C</t>
  </si>
  <si>
    <t>4%C</t>
  </si>
  <si>
    <t>14%C</t>
  </si>
  <si>
    <t>13%C</t>
  </si>
  <si>
    <t>A</t>
  </si>
  <si>
    <t>1</t>
  </si>
  <si>
    <t>Elligible</t>
  </si>
  <si>
    <t>Not Elligible</t>
  </si>
  <si>
    <t>ICBISLAMIC</t>
  </si>
  <si>
    <t xml:space="preserve">Director </t>
  </si>
  <si>
    <t xml:space="preserve">Govt </t>
  </si>
  <si>
    <t xml:space="preserve">Inst </t>
  </si>
  <si>
    <t>Foriegn</t>
  </si>
  <si>
    <t xml:space="preserve">Public </t>
  </si>
  <si>
    <t>free float</t>
  </si>
  <si>
    <t xml:space="preserve">total </t>
  </si>
  <si>
    <t>paid-up</t>
  </si>
  <si>
    <t>reserve</t>
  </si>
  <si>
    <t>Category</t>
  </si>
  <si>
    <t>BANK</t>
  </si>
  <si>
    <t>Cash</t>
  </si>
  <si>
    <t>Stock</t>
  </si>
  <si>
    <t>3%C</t>
  </si>
  <si>
    <t>4.5%C</t>
  </si>
  <si>
    <t>3.5%C</t>
  </si>
  <si>
    <t>#</t>
  </si>
  <si>
    <t>AUM (BDT mn)</t>
  </si>
  <si>
    <t>No. of Units (mn)</t>
  </si>
  <si>
    <t>NAV at Cost (BDT)</t>
  </si>
  <si>
    <t>NAV at Market (BDT)</t>
  </si>
  <si>
    <t>NAV at Begin (BDT)</t>
  </si>
  <si>
    <t>YTD NAV Return (%)</t>
  </si>
  <si>
    <t>Dividend Yield (%)</t>
  </si>
  <si>
    <t>YTD NAV Total return (%)</t>
  </si>
  <si>
    <t>52-week total return (%)</t>
  </si>
  <si>
    <t>1JANATAMF</t>
  </si>
  <si>
    <t>ABB1STMF</t>
  </si>
  <si>
    <t>EBL1STMF</t>
  </si>
  <si>
    <t>EBLNRBMF</t>
  </si>
  <si>
    <t>GRAMEENS2</t>
  </si>
  <si>
    <t>ICB3RDNRB</t>
  </si>
  <si>
    <t>IFIC1STMF</t>
  </si>
  <si>
    <t>LRGLOBMF1</t>
  </si>
  <si>
    <t>MBL1STMF</t>
  </si>
  <si>
    <t>NCCBLMF1</t>
  </si>
  <si>
    <t>NLI1STMF</t>
  </si>
  <si>
    <t>PF1STMF</t>
  </si>
  <si>
    <t>PHPMF1</t>
  </si>
  <si>
    <t>RELIANCE1</t>
  </si>
  <si>
    <t>SEBL1STMF</t>
  </si>
  <si>
    <t>TRUSTB1MF</t>
  </si>
  <si>
    <t>CashDiv (%) FY20</t>
  </si>
  <si>
    <t>CashDiv (%) FY19</t>
  </si>
  <si>
    <t>CashDiv (%) FY18</t>
  </si>
  <si>
    <t>Sharpe Ratio</t>
  </si>
  <si>
    <t>Treynor Ratio</t>
  </si>
  <si>
    <t>Informati on Ratio (%)</t>
  </si>
  <si>
    <t>Alpha (%)</t>
  </si>
  <si>
    <t>Initial Trading Date</t>
  </si>
  <si>
    <t>Share Holding  as on</t>
  </si>
  <si>
    <t>Sponsor/ Director holding (%)</t>
  </si>
  <si>
    <t>Govt. Holding (%)</t>
  </si>
  <si>
    <t>Institutional holding (%)</t>
  </si>
  <si>
    <t>Foreign holding (%)</t>
  </si>
  <si>
    <t>Public holding (%)</t>
  </si>
  <si>
    <t>Free float (%)</t>
  </si>
  <si>
    <t>20-Sep-10</t>
  </si>
  <si>
    <t>19-Sep-30</t>
  </si>
  <si>
    <t>17-Mar-09</t>
  </si>
  <si>
    <t>14-Mar-29</t>
  </si>
  <si>
    <t>29-Jan-12</t>
  </si>
  <si>
    <t>10-Jan-32</t>
  </si>
  <si>
    <t>10-Jan-11</t>
  </si>
  <si>
    <t>09-Jan-31</t>
  </si>
  <si>
    <t>31-Mar-15</t>
  </si>
  <si>
    <t>25-Mar-25</t>
  </si>
  <si>
    <t>12-Jan-17</t>
  </si>
  <si>
    <t>01-Jan-27</t>
  </si>
  <si>
    <t>05-Mar-18</t>
  </si>
  <si>
    <t>05-Mar-28</t>
  </si>
  <si>
    <t>19-Aug-09</t>
  </si>
  <si>
    <t>18-Aug-29</t>
  </si>
  <si>
    <t>23-May-11</t>
  </si>
  <si>
    <t>15-May-31</t>
  </si>
  <si>
    <t>16-Jul-13</t>
  </si>
  <si>
    <t>26-Jun-33</t>
  </si>
  <si>
    <t>19-Mar-12</t>
  </si>
  <si>
    <t>21-Feb-32</t>
  </si>
  <si>
    <t>02-Sep-08</t>
  </si>
  <si>
    <t>02-Sep-28</t>
  </si>
  <si>
    <t>24-May-10</t>
  </si>
  <si>
    <t>19-May-30</t>
  </si>
  <si>
    <t>08-Oct-17</t>
  </si>
  <si>
    <t>01-Oct-27</t>
  </si>
  <si>
    <t>28-Oct-09</t>
  </si>
  <si>
    <t>25-Oct-29</t>
  </si>
  <si>
    <t>18-Jan-10</t>
  </si>
  <si>
    <t>07-Jan-30</t>
  </si>
  <si>
    <t>12-Jun-13</t>
  </si>
  <si>
    <t>12-Jun-23</t>
  </si>
  <si>
    <t>01-Apr-10</t>
  </si>
  <si>
    <t>31-Mar-30</t>
  </si>
  <si>
    <t>22-Nov-10</t>
  </si>
  <si>
    <t>20-May-22</t>
  </si>
  <si>
    <t>19-Sep-11</t>
  </si>
  <si>
    <t>18-Sep-31</t>
  </si>
  <si>
    <t>08-Feb-11</t>
  </si>
  <si>
    <t>23-Jan-21</t>
  </si>
  <si>
    <t>24-May-12</t>
  </si>
  <si>
    <t>24-May-22</t>
  </si>
  <si>
    <t>27-Feb-12</t>
  </si>
  <si>
    <t>27-Feb-22</t>
  </si>
  <si>
    <t>09-May-10</t>
  </si>
  <si>
    <t>03-May-30</t>
  </si>
  <si>
    <t>29-Nov-10</t>
  </si>
  <si>
    <t>24-Nov-30</t>
  </si>
  <si>
    <t>19-Oct-10</t>
  </si>
  <si>
    <t>18-Oct-30</t>
  </si>
  <si>
    <t>02-Feb-10</t>
  </si>
  <si>
    <t>24-Jan-30</t>
  </si>
  <si>
    <t>07-Jul-11</t>
  </si>
  <si>
    <t>27-Jun-31</t>
  </si>
  <si>
    <t>27-Apr-21</t>
  </si>
  <si>
    <t>04-Mar-19</t>
  </si>
  <si>
    <t>04-Mar-29</t>
  </si>
  <si>
    <t>12-Feb-17</t>
  </si>
  <si>
    <t>14-Jan-16</t>
  </si>
  <si>
    <t>01-Oct-25</t>
  </si>
  <si>
    <t>27-Jan-10</t>
  </si>
  <si>
    <t>26-Jan-30</t>
  </si>
  <si>
    <t>17-Jan-16</t>
  </si>
  <si>
    <t>05-Dec-16</t>
  </si>
  <si>
    <t>01-Dec-26</t>
  </si>
  <si>
    <t>Dividend Yield %</t>
  </si>
  <si>
    <t>31-Oct-20</t>
  </si>
  <si>
    <t>DBH1STMF</t>
  </si>
  <si>
    <t>07-Feb-10</t>
  </si>
  <si>
    <t>06-Feb-30</t>
  </si>
  <si>
    <t>28-Feb-20</t>
  </si>
  <si>
    <t>28-Sep-10</t>
  </si>
  <si>
    <t>27-Sep-30</t>
  </si>
  <si>
    <t>Forward EPU</t>
  </si>
  <si>
    <t>WEEKLY MUTUAL FUND UPDATE</t>
  </si>
  <si>
    <t>Sunday, January 17, 2021</t>
  </si>
  <si>
    <t>Weekly Volume</t>
  </si>
  <si>
    <t>Weekly Turnover</t>
  </si>
  <si>
    <t>Year of</t>
  </si>
  <si>
    <t>Company Name</t>
  </si>
  <si>
    <t>Price</t>
  </si>
  <si>
    <t>NAVMV</t>
  </si>
  <si>
    <t>Price/ NAV</t>
  </si>
  <si>
    <t>EPU</t>
  </si>
  <si>
    <t>Yield</t>
  </si>
  <si>
    <t>(in million)</t>
  </si>
  <si>
    <t>(in BDT mn)</t>
  </si>
  <si>
    <t>Redemption*</t>
  </si>
  <si>
    <t>June</t>
  </si>
  <si>
    <t>No Dividend</t>
  </si>
  <si>
    <t>December</t>
  </si>
  <si>
    <t>March</t>
  </si>
  <si>
    <t>September</t>
  </si>
  <si>
    <t>2%C, 5%</t>
  </si>
  <si>
    <t>2%C ,8%</t>
  </si>
  <si>
    <t>Weekly Volume (ML)</t>
  </si>
  <si>
    <t>Weekly Turnover (BDT ML)</t>
  </si>
  <si>
    <t>ABBANK</t>
  </si>
  <si>
    <t>ALARABANK</t>
  </si>
  <si>
    <t>BANKASIA</t>
  </si>
  <si>
    <t>BRACBANK</t>
  </si>
  <si>
    <t>CITYBANK</t>
  </si>
  <si>
    <t>DHAKABANK</t>
  </si>
  <si>
    <t>DUTCHBANGL</t>
  </si>
  <si>
    <t>EBL</t>
  </si>
  <si>
    <t>EXIMBANK</t>
  </si>
  <si>
    <t>FIRSTSBANK</t>
  </si>
  <si>
    <t>ICBIBANK</t>
  </si>
  <si>
    <t>IFIC</t>
  </si>
  <si>
    <t>ISLAMIBANK</t>
  </si>
  <si>
    <t>JAMUNABANK</t>
  </si>
  <si>
    <t>MERCANBANK</t>
  </si>
  <si>
    <t>MTB</t>
  </si>
  <si>
    <t>NBL</t>
  </si>
  <si>
    <t>NCCBANK</t>
  </si>
  <si>
    <t>ONEBANKLTD</t>
  </si>
  <si>
    <t>PREMIERBAN</t>
  </si>
  <si>
    <t>PRIMEBANK</t>
  </si>
  <si>
    <t>PUBALIBANK</t>
  </si>
  <si>
    <t>RUPALIBANK</t>
  </si>
  <si>
    <t>SHAHJABANK</t>
  </si>
  <si>
    <t>SIBL</t>
  </si>
  <si>
    <t>SOUTHEASTB</t>
  </si>
  <si>
    <t>STANDBANKL</t>
  </si>
  <si>
    <t>TRUSTBANK</t>
  </si>
  <si>
    <t>UCB</t>
  </si>
  <si>
    <t>UTTARABANK</t>
  </si>
  <si>
    <t>BAYLEASING</t>
  </si>
  <si>
    <t>BDFINANCE</t>
  </si>
  <si>
    <t>BIFC</t>
  </si>
  <si>
    <t>DBH</t>
  </si>
  <si>
    <t>FAREASTFIN</t>
  </si>
  <si>
    <t>FASFIN</t>
  </si>
  <si>
    <t>FIRSTFIN</t>
  </si>
  <si>
    <t>GSPFINANCE</t>
  </si>
  <si>
    <t>ICB</t>
  </si>
  <si>
    <t>IDLC</t>
  </si>
  <si>
    <t>ILFSL</t>
  </si>
  <si>
    <t>IPDC</t>
  </si>
  <si>
    <t>ISLAMICFIN</t>
  </si>
  <si>
    <t>LANKABAFIN</t>
  </si>
  <si>
    <t>MIDASFIN</t>
  </si>
  <si>
    <t>NHFIL</t>
  </si>
  <si>
    <t>PHOENIXFIN</t>
  </si>
  <si>
    <t>PLFSL</t>
  </si>
  <si>
    <t>PREMIERLEA</t>
  </si>
  <si>
    <t>PRIMEFIN</t>
  </si>
  <si>
    <t>UNIONCAP</t>
  </si>
  <si>
    <t>UNITEDFIN</t>
  </si>
  <si>
    <t>UTTARAFIN</t>
  </si>
  <si>
    <t>AFTABAUTO</t>
  </si>
  <si>
    <t>ANWARGALV</t>
  </si>
  <si>
    <t>APOLOISPAT</t>
  </si>
  <si>
    <t>ATLASBANG</t>
  </si>
  <si>
    <t>AZIZPIPES</t>
  </si>
  <si>
    <t>BBS</t>
  </si>
  <si>
    <t>BBSCABLES</t>
  </si>
  <si>
    <t>BDAUTOCA</t>
  </si>
  <si>
    <t>BDLAMPS</t>
  </si>
  <si>
    <t>BDTHAI</t>
  </si>
  <si>
    <t>BENGALWTL</t>
  </si>
  <si>
    <t>BSRMLTD</t>
  </si>
  <si>
    <t>BSRMSTEEL</t>
  </si>
  <si>
    <t>COPPERTECH</t>
  </si>
  <si>
    <t>DESHBANDHU</t>
  </si>
  <si>
    <t>DOMINAGE</t>
  </si>
  <si>
    <t>ECABLES</t>
  </si>
  <si>
    <t>GOLDENSON</t>
  </si>
  <si>
    <t>GPHISPAT</t>
  </si>
  <si>
    <t>IFADAUTOS</t>
  </si>
  <si>
    <t>KAY&amp;QUE</t>
  </si>
  <si>
    <t>KBPPWBIL</t>
  </si>
  <si>
    <t>KDSALTD</t>
  </si>
  <si>
    <t>MONNOAGML</t>
  </si>
  <si>
    <t>NAHEEACP</t>
  </si>
  <si>
    <t>NAVANACNG</t>
  </si>
  <si>
    <t>NPOLYMAR</t>
  </si>
  <si>
    <t>NTLTUBES</t>
  </si>
  <si>
    <t>OAL</t>
  </si>
  <si>
    <t>OIMEX</t>
  </si>
  <si>
    <t>OLYMPIC</t>
  </si>
  <si>
    <t>QUASEMIND</t>
  </si>
  <si>
    <t>RANFOUNDRY</t>
  </si>
  <si>
    <t>RENWICKJA</t>
  </si>
  <si>
    <t>RSRMSTEEL</t>
  </si>
  <si>
    <t>RUNNERAUTO</t>
  </si>
  <si>
    <t>SALAMCRST</t>
  </si>
  <si>
    <t>SHURWID</t>
  </si>
  <si>
    <t>SINGERBD</t>
  </si>
  <si>
    <t>SSSTEEL</t>
  </si>
  <si>
    <t>WALTONHIL</t>
  </si>
  <si>
    <t>WMSHIPYARD</t>
  </si>
  <si>
    <t>YPL</t>
  </si>
  <si>
    <t>AOL</t>
  </si>
  <si>
    <t>BARKAPOWER</t>
  </si>
  <si>
    <t>BDWELDING</t>
  </si>
  <si>
    <t>DESCO</t>
  </si>
  <si>
    <t>DOREENPWR</t>
  </si>
  <si>
    <t>EASTRNLUB</t>
  </si>
  <si>
    <t>EPGL</t>
  </si>
  <si>
    <t>GBBPOWER</t>
  </si>
  <si>
    <t>INTRACO</t>
  </si>
  <si>
    <t>JAMUNAOIL</t>
  </si>
  <si>
    <t>KPCL</t>
  </si>
  <si>
    <t>LINDEBD</t>
  </si>
  <si>
    <t>MJLBD</t>
  </si>
  <si>
    <t>MPETROLEUM</t>
  </si>
  <si>
    <t>PADMAOIL</t>
  </si>
  <si>
    <t>POWERGRID</t>
  </si>
  <si>
    <t>SAIFPOWER</t>
  </si>
  <si>
    <t>SPCL</t>
  </si>
  <si>
    <t>SUMITPOWER</t>
  </si>
  <si>
    <t>TITASGAS</t>
  </si>
  <si>
    <t>UPGDCL</t>
  </si>
  <si>
    <t>FUWANGCER</t>
  </si>
  <si>
    <t>MONNOCERA</t>
  </si>
  <si>
    <t>RAKCERAMIC</t>
  </si>
  <si>
    <t>SPCERAMICS</t>
  </si>
  <si>
    <t>STANCERAM</t>
  </si>
  <si>
    <t>AAMRANET</t>
  </si>
  <si>
    <t>AAMRATECH</t>
  </si>
  <si>
    <t>ADNTEL</t>
  </si>
  <si>
    <t>AGNISYSL</t>
  </si>
  <si>
    <t>BDCOM</t>
  </si>
  <si>
    <t>DAFODILCOM</t>
  </si>
  <si>
    <t>GENEXIL</t>
  </si>
  <si>
    <t>INTECH</t>
  </si>
  <si>
    <t>ISNLTD</t>
  </si>
  <si>
    <t>ITC</t>
  </si>
  <si>
    <t>ACFL</t>
  </si>
  <si>
    <t>AIL</t>
  </si>
  <si>
    <t>AL-HAJTEX</t>
  </si>
  <si>
    <t>ALLTEX</t>
  </si>
  <si>
    <t>ANLIMAYARN</t>
  </si>
  <si>
    <t>APEXSPINN</t>
  </si>
  <si>
    <t>ARGONDENIM</t>
  </si>
  <si>
    <t>ALIF</t>
  </si>
  <si>
    <t>CNATEX</t>
  </si>
  <si>
    <t>DACCADYE</t>
  </si>
  <si>
    <t>DELTASPINN</t>
  </si>
  <si>
    <t>DSHGARME</t>
  </si>
  <si>
    <t>DSSL</t>
  </si>
  <si>
    <t>DULAMIACOT</t>
  </si>
  <si>
    <t>ENVOYTEX</t>
  </si>
  <si>
    <t>ESQUIRENIT</t>
  </si>
  <si>
    <t>ETL</t>
  </si>
  <si>
    <t>FAMILYTEX</t>
  </si>
  <si>
    <t>FEKDIL</t>
  </si>
  <si>
    <t>GENNEXT</t>
  </si>
  <si>
    <t>HFL</t>
  </si>
  <si>
    <t>HRTEX</t>
  </si>
  <si>
    <t>HWAWELLTEX</t>
  </si>
  <si>
    <t>KTL</t>
  </si>
  <si>
    <t>MAKSONSPIN</t>
  </si>
  <si>
    <t>MALEKSPIN</t>
  </si>
  <si>
    <t>MATINSPINN</t>
  </si>
  <si>
    <t>METROSPIN</t>
  </si>
  <si>
    <t>MHSML</t>
  </si>
  <si>
    <t>MITHUNKNIT</t>
  </si>
  <si>
    <t>MLDYEING</t>
  </si>
  <si>
    <t>NEWLINE</t>
  </si>
  <si>
    <t>NURANI</t>
  </si>
  <si>
    <t>PDL</t>
  </si>
  <si>
    <t>PRIMETEX</t>
  </si>
  <si>
    <t>PTL</t>
  </si>
  <si>
    <t>QUEENSOUTH</t>
  </si>
  <si>
    <t>RAHIMTEXT</t>
  </si>
  <si>
    <t>REGENTTEX</t>
  </si>
  <si>
    <t>RINGSHINE</t>
  </si>
  <si>
    <t>RNSPIN</t>
  </si>
  <si>
    <t>SAFKOSPINN</t>
  </si>
  <si>
    <t>SAIHAMCOT</t>
  </si>
  <si>
    <t>SAIHAMTEX</t>
  </si>
  <si>
    <t>SHASHADNIM</t>
  </si>
  <si>
    <t>SHEPHERD</t>
  </si>
  <si>
    <t>SIMTEX</t>
  </si>
  <si>
    <t>SONARGAON</t>
  </si>
  <si>
    <t>SQUARETEXT</t>
  </si>
  <si>
    <t>STYLECRAFT</t>
  </si>
  <si>
    <t>TALLUSPIN</t>
  </si>
  <si>
    <t>TOSRIFA</t>
  </si>
  <si>
    <t>TUNGHAI</t>
  </si>
  <si>
    <t>VFSTDL</t>
  </si>
  <si>
    <t>ZAHEENSPIN</t>
  </si>
  <si>
    <t>ZAHINTEX</t>
  </si>
  <si>
    <t>EHL</t>
  </si>
  <si>
    <t>SAMORITA</t>
  </si>
  <si>
    <t>SAPORTL</t>
  </si>
  <si>
    <t>APEXFOOT</t>
  </si>
  <si>
    <t>APEXTANRY</t>
  </si>
  <si>
    <t>BATASHOE</t>
  </si>
  <si>
    <t>FORTUNE</t>
  </si>
  <si>
    <t>LEGACYFOOT</t>
  </si>
  <si>
    <t>SAMATALETH</t>
  </si>
  <si>
    <t>BSCCL</t>
  </si>
  <si>
    <t>GP</t>
  </si>
  <si>
    <t>ROBI</t>
  </si>
  <si>
    <t>PENINSULA</t>
  </si>
  <si>
    <t>SEAPEARL</t>
  </si>
  <si>
    <t>UNIQUEHRL</t>
  </si>
  <si>
    <t>AGRANINS</t>
  </si>
  <si>
    <t>ASIAINS</t>
  </si>
  <si>
    <t>ASIAPACINS</t>
  </si>
  <si>
    <t>BGIC</t>
  </si>
  <si>
    <t>BNICL</t>
  </si>
  <si>
    <t>CENTRALINS</t>
  </si>
  <si>
    <t>CITYGENINS</t>
  </si>
  <si>
    <t>CONTININS</t>
  </si>
  <si>
    <t>DELTALIFE</t>
  </si>
  <si>
    <t>CRYSTALINS</t>
  </si>
  <si>
    <t>DHAKAINS</t>
  </si>
  <si>
    <t>EASTERNINS</t>
  </si>
  <si>
    <t>EASTLAND</t>
  </si>
  <si>
    <t>EIL</t>
  </si>
  <si>
    <t>FAREASTLIF</t>
  </si>
  <si>
    <t>FEDERALINS</t>
  </si>
  <si>
    <t>GLOBALINS</t>
  </si>
  <si>
    <t>GREENDELT</t>
  </si>
  <si>
    <t>ISLAMIINS</t>
  </si>
  <si>
    <t>JANATAINS</t>
  </si>
  <si>
    <t>KARNAPHULI</t>
  </si>
  <si>
    <t>MEGHNALIFE</t>
  </si>
  <si>
    <t>MERCINS</t>
  </si>
  <si>
    <t>NATLIFEINS</t>
  </si>
  <si>
    <t>NITOLINS</t>
  </si>
  <si>
    <t>NORTHRNINS</t>
  </si>
  <si>
    <t>PADMALIFE</t>
  </si>
  <si>
    <t>PARAMOUNT</t>
  </si>
  <si>
    <t>PEOPLESINS</t>
  </si>
  <si>
    <t>PHENIXINS</t>
  </si>
  <si>
    <t>PIONEERINS</t>
  </si>
  <si>
    <t>POPULARLIF</t>
  </si>
  <si>
    <t>PRAGATIINS</t>
  </si>
  <si>
    <t>PRAGATILIF</t>
  </si>
  <si>
    <t>PRIMEINSUR</t>
  </si>
  <si>
    <t>PRIMELIFE</t>
  </si>
  <si>
    <t>PROGRESLIF</t>
  </si>
  <si>
    <t>PROVATIINS</t>
  </si>
  <si>
    <t>PURABIGEN</t>
  </si>
  <si>
    <t>RELIANCINS</t>
  </si>
  <si>
    <t>REPUBLIC</t>
  </si>
  <si>
    <t>RUPALIINS</t>
  </si>
  <si>
    <t>RUPALILIFE</t>
  </si>
  <si>
    <t>SANDHANINS</t>
  </si>
  <si>
    <t>SONARBAINS</t>
  </si>
  <si>
    <t>STANDARINS</t>
  </si>
  <si>
    <t>SUNLIFEINS</t>
  </si>
  <si>
    <t>TAKAFULINS</t>
  </si>
  <si>
    <t>UNITEDINS</t>
  </si>
  <si>
    <t>ARAMITCEM</t>
  </si>
  <si>
    <t>CONFIDCEM</t>
  </si>
  <si>
    <t>HEIDELBCEM</t>
  </si>
  <si>
    <t>LHBL</t>
  </si>
  <si>
    <t>MEGHNACEM</t>
  </si>
  <si>
    <t>MICEMENT</t>
  </si>
  <si>
    <t>PREMIERCEM</t>
  </si>
  <si>
    <t>AMANFEED</t>
  </si>
  <si>
    <t>AMCL(PRAN)</t>
  </si>
  <si>
    <t>APEXFOODS</t>
  </si>
  <si>
    <t>BANGAS</t>
  </si>
  <si>
    <t>BATBC</t>
  </si>
  <si>
    <t>BEACHHATCH</t>
  </si>
  <si>
    <t>CVOPRL</t>
  </si>
  <si>
    <t>EMERALDOIL</t>
  </si>
  <si>
    <t>FINEFOODS</t>
  </si>
  <si>
    <t>FUWANGFOOD</t>
  </si>
  <si>
    <t>GEMINISEA</t>
  </si>
  <si>
    <t>GHAIL</t>
  </si>
  <si>
    <t>MEGCONMILK</t>
  </si>
  <si>
    <t>MEGHNAPET</t>
  </si>
  <si>
    <t>NFML</t>
  </si>
  <si>
    <t>NTC</t>
  </si>
  <si>
    <t>RAHIMAFOOD</t>
  </si>
  <si>
    <t>RDFOOD</t>
  </si>
  <si>
    <t>SHYAMPSUG</t>
  </si>
  <si>
    <t>UNILEVERCL</t>
  </si>
  <si>
    <t>ZEALBANGLA</t>
  </si>
  <si>
    <t>ACI</t>
  </si>
  <si>
    <t>ACIFORMULA</t>
  </si>
  <si>
    <t>ACMELAB</t>
  </si>
  <si>
    <t>ACTIVEFINE</t>
  </si>
  <si>
    <t>ADVENT</t>
  </si>
  <si>
    <t>AFCAGRO</t>
  </si>
  <si>
    <t>AMBEEPHA</t>
  </si>
  <si>
    <t>BEACONPHAR</t>
  </si>
  <si>
    <t>BXPHARMA</t>
  </si>
  <si>
    <t>BXSYNTH</t>
  </si>
  <si>
    <t>CENTRALPHL</t>
  </si>
  <si>
    <t>FARCHEM</t>
  </si>
  <si>
    <t>GHCL</t>
  </si>
  <si>
    <t>IBNSINA</t>
  </si>
  <si>
    <t>IBP</t>
  </si>
  <si>
    <t>IMAMBUTTON</t>
  </si>
  <si>
    <t>JMISMDL</t>
  </si>
  <si>
    <t>KEYACOSMET</t>
  </si>
  <si>
    <t>KOHINOOR</t>
  </si>
  <si>
    <t>LIBRAINFU</t>
  </si>
  <si>
    <t>MARICO</t>
  </si>
  <si>
    <t>ORIONINFU</t>
  </si>
  <si>
    <t>ORIONPHARM</t>
  </si>
  <si>
    <t>PHARMAID</t>
  </si>
  <si>
    <t>RECKITTBEN</t>
  </si>
  <si>
    <t>RENATA</t>
  </si>
  <si>
    <t>SALVOCHEM</t>
  </si>
  <si>
    <t>SILCOPHL</t>
  </si>
  <si>
    <t>SILVAPHL</t>
  </si>
  <si>
    <t>SQURPHARMA</t>
  </si>
  <si>
    <t>WATACHEM</t>
  </si>
  <si>
    <t>NORTHERN</t>
  </si>
  <si>
    <t>JUTESPINN</t>
  </si>
  <si>
    <t>SONALIANSH</t>
  </si>
  <si>
    <t>ARAMIT</t>
  </si>
  <si>
    <t>BERGERPBL</t>
  </si>
  <si>
    <t>BEXIMCO</t>
  </si>
  <si>
    <t>BSC</t>
  </si>
  <si>
    <t>GQBALLPEN</t>
  </si>
  <si>
    <t>BPML</t>
  </si>
  <si>
    <t>HAKKANIPUL</t>
  </si>
  <si>
    <t>KPPL</t>
  </si>
  <si>
    <t>SONALIPAPR</t>
  </si>
  <si>
    <t>MIRACLEIND</t>
  </si>
  <si>
    <t>SAVAREFR</t>
  </si>
  <si>
    <t>SINOBANGLA</t>
  </si>
  <si>
    <t>SKTRIMS</t>
  </si>
  <si>
    <t>USMANIAGL</t>
  </si>
  <si>
    <t>APSCLBOND</t>
  </si>
  <si>
    <t>IBBLPBOND</t>
  </si>
  <si>
    <t>TRADING CODE</t>
  </si>
  <si>
    <t>VALUE (mn)</t>
  </si>
  <si>
    <t>VOLUME</t>
  </si>
  <si>
    <t>BDSERVICE</t>
  </si>
  <si>
    <t>DEBARACEM</t>
  </si>
  <si>
    <t>DEBBDLUGG</t>
  </si>
  <si>
    <t>DEBBDWELD</t>
  </si>
  <si>
    <t>DEBBDZIPP</t>
  </si>
  <si>
    <t>DEBBXDENIM</t>
  </si>
  <si>
    <t>DEBBXFISH</t>
  </si>
  <si>
    <t>DEBBXKNI</t>
  </si>
  <si>
    <t>DEBBXTEX</t>
  </si>
  <si>
    <t>1JANATAMF Total</t>
  </si>
  <si>
    <t>1STPRIMFMF Total</t>
  </si>
  <si>
    <t>ABB1STMF Total</t>
  </si>
  <si>
    <t>AIBL1STIMF Total</t>
  </si>
  <si>
    <t>ATCSLGF Total</t>
  </si>
  <si>
    <t>CAPMBDBLMF Total</t>
  </si>
  <si>
    <t>CAPMIBBLMF Total</t>
  </si>
  <si>
    <t>DBH1STMF Total</t>
  </si>
  <si>
    <t>EBL1STMF Total</t>
  </si>
  <si>
    <t>EBLNRBMF Total</t>
  </si>
  <si>
    <t>EXIM1STMF Total</t>
  </si>
  <si>
    <t>FBFIF Total</t>
  </si>
  <si>
    <t>GRAMEENS2 Total</t>
  </si>
  <si>
    <t>GREENDELMF Total</t>
  </si>
  <si>
    <t>ICB3RDNRB Total</t>
  </si>
  <si>
    <t>ICBAGRANI1 Total</t>
  </si>
  <si>
    <t>ICBAMCL2ND Total</t>
  </si>
  <si>
    <t>ICBEPMF1S1 Total</t>
  </si>
  <si>
    <t>ICBSONALI1 Total</t>
  </si>
  <si>
    <t>IFIC1STMF Total</t>
  </si>
  <si>
    <t>IFILISLMF1 Total</t>
  </si>
  <si>
    <t>LRGLOBMF1 Total</t>
  </si>
  <si>
    <t>MBL1STMF Total</t>
  </si>
  <si>
    <t>NCCBLMF1 Total</t>
  </si>
  <si>
    <t>NLI1STMF Total</t>
  </si>
  <si>
    <t>PF1STMF Total</t>
  </si>
  <si>
    <t>PHPMF1 Total</t>
  </si>
  <si>
    <t>POPULAR1MF Total</t>
  </si>
  <si>
    <t>PRIME1ICBA Total</t>
  </si>
  <si>
    <t>RELIANCE1 Total</t>
  </si>
  <si>
    <t>SEBL1STMF Total</t>
  </si>
  <si>
    <t>SEMLFBSLGF Total</t>
  </si>
  <si>
    <t>SEMLIBBLSF Total</t>
  </si>
  <si>
    <t>SEMLLECMF Total</t>
  </si>
  <si>
    <t>TRUSTB1MF Total</t>
  </si>
  <si>
    <t>VAMLBDMF1 Total</t>
  </si>
  <si>
    <t>VAMLRBBF Total</t>
  </si>
  <si>
    <t>7.25%C</t>
  </si>
  <si>
    <t>MIRAKHTER</t>
  </si>
  <si>
    <t>TAUFIKA</t>
  </si>
  <si>
    <t>EGEN</t>
  </si>
  <si>
    <t>1.6%C</t>
  </si>
  <si>
    <t>LRBDL</t>
  </si>
  <si>
    <t>NRBCBANK</t>
  </si>
  <si>
    <t>Sunday, April 4, 2021</t>
  </si>
  <si>
    <t>Asian Tiger</t>
  </si>
  <si>
    <t>LR Global</t>
  </si>
  <si>
    <t>DGIC</t>
  </si>
  <si>
    <t>INDEXAGRO</t>
  </si>
  <si>
    <t>AAMRANET Total</t>
  </si>
  <si>
    <t>AAMRATECH Total</t>
  </si>
  <si>
    <t>ABBANK Total</t>
  </si>
  <si>
    <t>ACFL Total</t>
  </si>
  <si>
    <t>ACI Total</t>
  </si>
  <si>
    <t>ACIFORMULA Total</t>
  </si>
  <si>
    <t>ACMELAB Total</t>
  </si>
  <si>
    <t>ACTIVEFINE Total</t>
  </si>
  <si>
    <t>ADNTEL Total</t>
  </si>
  <si>
    <t>ADVENT Total</t>
  </si>
  <si>
    <t>AFCAGRO Total</t>
  </si>
  <si>
    <t>AFTABAUTO Total</t>
  </si>
  <si>
    <t>AGNISYSL Total</t>
  </si>
  <si>
    <t>AGRANINS Total</t>
  </si>
  <si>
    <t>AIL Total</t>
  </si>
  <si>
    <t>AL-HAJTEX Total</t>
  </si>
  <si>
    <t>ALARABANK Total</t>
  </si>
  <si>
    <t>ALIF Total</t>
  </si>
  <si>
    <t>ALLTEX Total</t>
  </si>
  <si>
    <t>AMANFEED Total</t>
  </si>
  <si>
    <t>AMBEEPHA Total</t>
  </si>
  <si>
    <t>AMCL(PRAN) Total</t>
  </si>
  <si>
    <t>ANLIMAYARN Total</t>
  </si>
  <si>
    <t>ANWARGALV Total</t>
  </si>
  <si>
    <t>AOL Total</t>
  </si>
  <si>
    <t>APEXFOODS Total</t>
  </si>
  <si>
    <t>APEXFOOT Total</t>
  </si>
  <si>
    <t>APEXSPINN Total</t>
  </si>
  <si>
    <t>APEXTANRY Total</t>
  </si>
  <si>
    <t>APOLOISPAT Total</t>
  </si>
  <si>
    <t>APSCLBOND Total</t>
  </si>
  <si>
    <t>ARAMIT Total</t>
  </si>
  <si>
    <t>ARAMITCEM Total</t>
  </si>
  <si>
    <t>ARGONDENIM Total</t>
  </si>
  <si>
    <t>ASIAINS Total</t>
  </si>
  <si>
    <t>ASIAPACINS Total</t>
  </si>
  <si>
    <t>ATLASBANG Total</t>
  </si>
  <si>
    <t>AZIZPIPES Total</t>
  </si>
  <si>
    <t>BANGAS Total</t>
  </si>
  <si>
    <t>BANKASIA Total</t>
  </si>
  <si>
    <t>BARKAPOWER Total</t>
  </si>
  <si>
    <t>BATASHOE Total</t>
  </si>
  <si>
    <t>BATBC Total</t>
  </si>
  <si>
    <t>BAYLEASING Total</t>
  </si>
  <si>
    <t>BBS Total</t>
  </si>
  <si>
    <t>BBSCABLES Total</t>
  </si>
  <si>
    <t>BDAUTOCA Total</t>
  </si>
  <si>
    <t>BDCOM Total</t>
  </si>
  <si>
    <t>BDFINANCE Total</t>
  </si>
  <si>
    <t>BDLAMPS Total</t>
  </si>
  <si>
    <t>BDSERVICE Total</t>
  </si>
  <si>
    <t>BDTHAI Total</t>
  </si>
  <si>
    <t>BDWELDING Total</t>
  </si>
  <si>
    <t>BEACHHATCH Total</t>
  </si>
  <si>
    <t>BEACONPHAR Total</t>
  </si>
  <si>
    <t>BENGALWTL Total</t>
  </si>
  <si>
    <t>BERGERPBL Total</t>
  </si>
  <si>
    <t>BEXIMCO Total</t>
  </si>
  <si>
    <t>BGIC Total</t>
  </si>
  <si>
    <t>BIFC Total</t>
  </si>
  <si>
    <t>BNICL Total</t>
  </si>
  <si>
    <t>BPML Total</t>
  </si>
  <si>
    <t>BRACBANK Total</t>
  </si>
  <si>
    <t>BSC Total</t>
  </si>
  <si>
    <t>BSCCL Total</t>
  </si>
  <si>
    <t>BSRMLTD Total</t>
  </si>
  <si>
    <t>BSRMSTEEL Total</t>
  </si>
  <si>
    <t>BXPHARMA Total</t>
  </si>
  <si>
    <t>BXSYNTH Total</t>
  </si>
  <si>
    <t>CENTRALINS Total</t>
  </si>
  <si>
    <t>CENTRALPHL Total</t>
  </si>
  <si>
    <t>CITYBANK Total</t>
  </si>
  <si>
    <t>CITYGENINS Total</t>
  </si>
  <si>
    <t>CNATEX Total</t>
  </si>
  <si>
    <t>CONFIDCEM Total</t>
  </si>
  <si>
    <t>CONTININS Total</t>
  </si>
  <si>
    <t>COPPERTECH Total</t>
  </si>
  <si>
    <t>CRYSTALINS Total</t>
  </si>
  <si>
    <t>CVOPRL Total</t>
  </si>
  <si>
    <t>DACCADYE Total</t>
  </si>
  <si>
    <t>DAFODILCOM Total</t>
  </si>
  <si>
    <t>DBH Total</t>
  </si>
  <si>
    <t>DEBARACEM Total</t>
  </si>
  <si>
    <t>DEBBDLUGG Total</t>
  </si>
  <si>
    <t>DEBBDWELD Total</t>
  </si>
  <si>
    <t>DEBBDZIPP Total</t>
  </si>
  <si>
    <t>DEBBXDENIM Total</t>
  </si>
  <si>
    <t>DEBBXFISH Total</t>
  </si>
  <si>
    <t>DEBBXKNI Total</t>
  </si>
  <si>
    <t>DEBBXTEX Total</t>
  </si>
  <si>
    <t>DELTALIFE Total</t>
  </si>
  <si>
    <t>DELTASPINN Total</t>
  </si>
  <si>
    <t>DESCO Total</t>
  </si>
  <si>
    <t>DESHBANDHU Total</t>
  </si>
  <si>
    <t>DGIC Total</t>
  </si>
  <si>
    <t>DHAKABANK Total</t>
  </si>
  <si>
    <t>DHAKAINS Total</t>
  </si>
  <si>
    <t>DOMINAGE Total</t>
  </si>
  <si>
    <t>DOREENPWR Total</t>
  </si>
  <si>
    <t>DSHGARME Total</t>
  </si>
  <si>
    <t>DSSL Total</t>
  </si>
  <si>
    <t>DULAMIACOT Total</t>
  </si>
  <si>
    <t>DUTCHBANGL Total</t>
  </si>
  <si>
    <t>EASTERNINS Total</t>
  </si>
  <si>
    <t>EASTLAND Total</t>
  </si>
  <si>
    <t>EASTRNLUB Total</t>
  </si>
  <si>
    <t>EBL Total</t>
  </si>
  <si>
    <t>ECABLES Total</t>
  </si>
  <si>
    <t>EGEN Total</t>
  </si>
  <si>
    <t>EHL Total</t>
  </si>
  <si>
    <t>EIL Total</t>
  </si>
  <si>
    <t>EMERALDOIL Total</t>
  </si>
  <si>
    <t>ENVOYTEX Total</t>
  </si>
  <si>
    <t>EPGL Total</t>
  </si>
  <si>
    <t>ESQUIRENIT Total</t>
  </si>
  <si>
    <t>ETL Total</t>
  </si>
  <si>
    <t>EXIMBANK Total</t>
  </si>
  <si>
    <t>FAMILYTEX Total</t>
  </si>
  <si>
    <t>FARCHEM Total</t>
  </si>
  <si>
    <t>FAREASTFIN Total</t>
  </si>
  <si>
    <t>FAREASTLIF Total</t>
  </si>
  <si>
    <t>FASFIN Total</t>
  </si>
  <si>
    <t>FEDERALINS Total</t>
  </si>
  <si>
    <t>FEKDIL Total</t>
  </si>
  <si>
    <t>FINEFOODS Total</t>
  </si>
  <si>
    <t>FIRSTFIN Total</t>
  </si>
  <si>
    <t>FIRSTSBANK Total</t>
  </si>
  <si>
    <t>FORTUNE Total</t>
  </si>
  <si>
    <t>FUWANGCER Total</t>
  </si>
  <si>
    <t>FUWANGFOOD Total</t>
  </si>
  <si>
    <t>GBBPOWER Total</t>
  </si>
  <si>
    <t>GEMINISEA Total</t>
  </si>
  <si>
    <t>GENEXIL Total</t>
  </si>
  <si>
    <t>GENNEXT Total</t>
  </si>
  <si>
    <t>GHAIL Total</t>
  </si>
  <si>
    <t>GHCL Total</t>
  </si>
  <si>
    <t>GLOBALINS Total</t>
  </si>
  <si>
    <t>GOLDENSON Total</t>
  </si>
  <si>
    <t>GP Total</t>
  </si>
  <si>
    <t>GPHISPAT Total</t>
  </si>
  <si>
    <t>GQBALLPEN Total</t>
  </si>
  <si>
    <t>GREENDELT Total</t>
  </si>
  <si>
    <t>GSPFINANCE Total</t>
  </si>
  <si>
    <t>HAKKANIPUL Total</t>
  </si>
  <si>
    <t>HEIDELBCEM Total</t>
  </si>
  <si>
    <t>HFL Total</t>
  </si>
  <si>
    <t>HRTEX Total</t>
  </si>
  <si>
    <t>HWAWELLTEX Total</t>
  </si>
  <si>
    <t>IBBLPBOND Total</t>
  </si>
  <si>
    <t>IBNSINA Total</t>
  </si>
  <si>
    <t>IBP Total</t>
  </si>
  <si>
    <t>ICB Total</t>
  </si>
  <si>
    <t>ICBIBANK Total</t>
  </si>
  <si>
    <t>IDLC Total</t>
  </si>
  <si>
    <t>IFADAUTOS Total</t>
  </si>
  <si>
    <t>IFIC Total</t>
  </si>
  <si>
    <t>ILFSL Total</t>
  </si>
  <si>
    <t>IMAMBUTTON Total</t>
  </si>
  <si>
    <t>INDEXAGRO Total</t>
  </si>
  <si>
    <t>INTECH Total</t>
  </si>
  <si>
    <t>INTRACO Total</t>
  </si>
  <si>
    <t>IPDC Total</t>
  </si>
  <si>
    <t>ISLAMIBANK Total</t>
  </si>
  <si>
    <t>ISLAMICFIN Total</t>
  </si>
  <si>
    <t>ISLAMIINS Total</t>
  </si>
  <si>
    <t>ISNLTD Total</t>
  </si>
  <si>
    <t>ITC Total</t>
  </si>
  <si>
    <t>JAMUNABANK Total</t>
  </si>
  <si>
    <t>JAMUNAOIL Total</t>
  </si>
  <si>
    <t>JANATAINS Total</t>
  </si>
  <si>
    <t>JMISMDL Total</t>
  </si>
  <si>
    <t>JUTESPINN Total</t>
  </si>
  <si>
    <t>KARNAPHULI Total</t>
  </si>
  <si>
    <t>KAY&amp;QUE Total</t>
  </si>
  <si>
    <t>KBPPWBIL Total</t>
  </si>
  <si>
    <t>KDSALTD Total</t>
  </si>
  <si>
    <t>KEYACOSMET Total</t>
  </si>
  <si>
    <t>KOHINOOR Total</t>
  </si>
  <si>
    <t>KPCL Total</t>
  </si>
  <si>
    <t>KPPL Total</t>
  </si>
  <si>
    <t>KTL Total</t>
  </si>
  <si>
    <t>LANKABAFIN Total</t>
  </si>
  <si>
    <t>LEGACYFOOT Total</t>
  </si>
  <si>
    <t>LHBL Total</t>
  </si>
  <si>
    <t>LIBRAINFU Total</t>
  </si>
  <si>
    <t>LINDEBD Total</t>
  </si>
  <si>
    <t>LRBDL Total</t>
  </si>
  <si>
    <t>MAKSONSPIN Total</t>
  </si>
  <si>
    <t>MALEKSPIN Total</t>
  </si>
  <si>
    <t>MARICO Total</t>
  </si>
  <si>
    <t>MATINSPINN Total</t>
  </si>
  <si>
    <t>MEGCONMILK Total</t>
  </si>
  <si>
    <t>MEGHNACEM Total</t>
  </si>
  <si>
    <t>MEGHNALIFE Total</t>
  </si>
  <si>
    <t>MEGHNAPET Total</t>
  </si>
  <si>
    <t>MERCANBANK Total</t>
  </si>
  <si>
    <t>MERCINS Total</t>
  </si>
  <si>
    <t>METROSPIN Total</t>
  </si>
  <si>
    <t>MHSML Total</t>
  </si>
  <si>
    <t>MICEMENT Total</t>
  </si>
  <si>
    <t>MIDASFIN Total</t>
  </si>
  <si>
    <t>MIRACLEIND Total</t>
  </si>
  <si>
    <t>MIRAKHTER Total</t>
  </si>
  <si>
    <t>MITHUNKNIT Total</t>
  </si>
  <si>
    <t>MJLBD Total</t>
  </si>
  <si>
    <t>MLDYEING Total</t>
  </si>
  <si>
    <t>MONNOAGML Total</t>
  </si>
  <si>
    <t>MONNOCERA Total</t>
  </si>
  <si>
    <t>MPETROLEUM Total</t>
  </si>
  <si>
    <t>MTB Total</t>
  </si>
  <si>
    <t>NAHEEACP Total</t>
  </si>
  <si>
    <t>NATLIFEINS Total</t>
  </si>
  <si>
    <t>NAVANACNG Total</t>
  </si>
  <si>
    <t>NBL Total</t>
  </si>
  <si>
    <t>NCCBANK Total</t>
  </si>
  <si>
    <t>NEWLINE Total</t>
  </si>
  <si>
    <t>NFML Total</t>
  </si>
  <si>
    <t>NHFIL Total</t>
  </si>
  <si>
    <t>NITOLINS Total</t>
  </si>
  <si>
    <t>NORTHERN Total</t>
  </si>
  <si>
    <t>NORTHRNINS Total</t>
  </si>
  <si>
    <t>NPOLYMAR Total</t>
  </si>
  <si>
    <t>NRBCBANK Total</t>
  </si>
  <si>
    <t>NTC Total</t>
  </si>
  <si>
    <t>NTLTUBES Total</t>
  </si>
  <si>
    <t>NURANI Total</t>
  </si>
  <si>
    <t>OAL Total</t>
  </si>
  <si>
    <t>OIMEX Total</t>
  </si>
  <si>
    <t>OLYMPIC Total</t>
  </si>
  <si>
    <t>ONEBANKLTD Total</t>
  </si>
  <si>
    <t>ORIONINFU Total</t>
  </si>
  <si>
    <t>ORIONPHARM Total</t>
  </si>
  <si>
    <t>PADMALIFE Total</t>
  </si>
  <si>
    <t>PADMAOIL Total</t>
  </si>
  <si>
    <t>PARAMOUNT Total</t>
  </si>
  <si>
    <t>PDL Total</t>
  </si>
  <si>
    <t>PENINSULA Total</t>
  </si>
  <si>
    <t>PEOPLESINS Total</t>
  </si>
  <si>
    <t>PHARMAID Total</t>
  </si>
  <si>
    <t>PHENIXINS Total</t>
  </si>
  <si>
    <t>PHOENIXFIN Total</t>
  </si>
  <si>
    <t>PIONEERINS Total</t>
  </si>
  <si>
    <t>PLFSL Total</t>
  </si>
  <si>
    <t>POPULARLIF Total</t>
  </si>
  <si>
    <t>POWERGRID Total</t>
  </si>
  <si>
    <t>PRAGATIINS Total</t>
  </si>
  <si>
    <t>PRAGATILIF Total</t>
  </si>
  <si>
    <t>PREMIERBAN Total</t>
  </si>
  <si>
    <t>PREMIERCEM Total</t>
  </si>
  <si>
    <t>PREMIERLEA Total</t>
  </si>
  <si>
    <t>PRIMEBANK Total</t>
  </si>
  <si>
    <t>PRIMEFIN Total</t>
  </si>
  <si>
    <t>PRIMEINSUR Total</t>
  </si>
  <si>
    <t>PRIMELIFE Total</t>
  </si>
  <si>
    <t>PRIMETEX Total</t>
  </si>
  <si>
    <t>PROGRESLIF Total</t>
  </si>
  <si>
    <t>PROVATIINS Total</t>
  </si>
  <si>
    <t>PTL Total</t>
  </si>
  <si>
    <t>PUBALIBANK Total</t>
  </si>
  <si>
    <t>PURABIGEN Total</t>
  </si>
  <si>
    <t>QUASEMIND Total</t>
  </si>
  <si>
    <t>QUEENSOUTH Total</t>
  </si>
  <si>
    <t>RAHIMAFOOD Total</t>
  </si>
  <si>
    <t>RAHIMTEXT Total</t>
  </si>
  <si>
    <t>RAKCERAMIC Total</t>
  </si>
  <si>
    <t>RANFOUNDRY Total</t>
  </si>
  <si>
    <t>RDFOOD Total</t>
  </si>
  <si>
    <t>RECKITTBEN Total</t>
  </si>
  <si>
    <t>REGENTTEX Total</t>
  </si>
  <si>
    <t>RELIANCINS Total</t>
  </si>
  <si>
    <t>RENATA Total</t>
  </si>
  <si>
    <t>RENWICKJA Total</t>
  </si>
  <si>
    <t>REPUBLIC Total</t>
  </si>
  <si>
    <t>RINGSHINE Total</t>
  </si>
  <si>
    <t>RNSPIN Total</t>
  </si>
  <si>
    <t>ROBI Total</t>
  </si>
  <si>
    <t>RSRMSTEEL Total</t>
  </si>
  <si>
    <t>RUNNERAUTO Total</t>
  </si>
  <si>
    <t>RUPALIBANK Total</t>
  </si>
  <si>
    <t>RUPALIINS Total</t>
  </si>
  <si>
    <t>RUPALILIFE Total</t>
  </si>
  <si>
    <t>SAFKOSPINN Total</t>
  </si>
  <si>
    <t>SAIFPOWER Total</t>
  </si>
  <si>
    <t>SAIHAMCOT Total</t>
  </si>
  <si>
    <t>SAIHAMTEX Total</t>
  </si>
  <si>
    <t>SALAMCRST Total</t>
  </si>
  <si>
    <t>SALVOCHEM Total</t>
  </si>
  <si>
    <t>SAMATALETH Total</t>
  </si>
  <si>
    <t>SAMORITA Total</t>
  </si>
  <si>
    <t>SANDHANINS Total</t>
  </si>
  <si>
    <t>SAPORTL Total</t>
  </si>
  <si>
    <t>SAVAREFR Total</t>
  </si>
  <si>
    <t>SEAPEARL Total</t>
  </si>
  <si>
    <t>SHAHJABANK Total</t>
  </si>
  <si>
    <t>SHASHADNIM Total</t>
  </si>
  <si>
    <t>SHEPHERD Total</t>
  </si>
  <si>
    <t>SHURWID Total</t>
  </si>
  <si>
    <t>SHYAMPSUG Total</t>
  </si>
  <si>
    <t>SIBL Total</t>
  </si>
  <si>
    <t>SILCOPHL Total</t>
  </si>
  <si>
    <t>SILVAPHL Total</t>
  </si>
  <si>
    <t>SIMTEX Total</t>
  </si>
  <si>
    <t>SINGERBD Total</t>
  </si>
  <si>
    <t>SINOBANGLA Total</t>
  </si>
  <si>
    <t>SKTRIMS Total</t>
  </si>
  <si>
    <t>SONALIANSH Total</t>
  </si>
  <si>
    <t>SONALIPAPR Total</t>
  </si>
  <si>
    <t>SONARBAINS Total</t>
  </si>
  <si>
    <t>SONARGAON Total</t>
  </si>
  <si>
    <t>SOUTHEASTB Total</t>
  </si>
  <si>
    <t>SPCERAMICS Total</t>
  </si>
  <si>
    <t>SPCL Total</t>
  </si>
  <si>
    <t>SQUARETEXT Total</t>
  </si>
  <si>
    <t>SQURPHARMA Total</t>
  </si>
  <si>
    <t>SSSTEEL Total</t>
  </si>
  <si>
    <t>STANCERAM Total</t>
  </si>
  <si>
    <t>STANDARINS Total</t>
  </si>
  <si>
    <t>STANDBANKL Total</t>
  </si>
  <si>
    <t>STYLECRAFT Total</t>
  </si>
  <si>
    <t>SUMITPOWER Total</t>
  </si>
  <si>
    <t>SUNLIFEINS Total</t>
  </si>
  <si>
    <t>TAKAFULINS Total</t>
  </si>
  <si>
    <t>TALLUSPIN Total</t>
  </si>
  <si>
    <t>TAUFIKA Total</t>
  </si>
  <si>
    <t>TITASGAS Total</t>
  </si>
  <si>
    <t>TOSRIFA Total</t>
  </si>
  <si>
    <t>TRUSTBANK Total</t>
  </si>
  <si>
    <t>TUNGHAI Total</t>
  </si>
  <si>
    <t>UCB Total</t>
  </si>
  <si>
    <t>UNILEVERCL Total</t>
  </si>
  <si>
    <t>UNIONCAP Total</t>
  </si>
  <si>
    <t>UNIQUEHRL Total</t>
  </si>
  <si>
    <t>UNITEDFIN Total</t>
  </si>
  <si>
    <t>UNITEDINS Total</t>
  </si>
  <si>
    <t>UPGDCL Total</t>
  </si>
  <si>
    <t>USMANIAGL Total</t>
  </si>
  <si>
    <t>UTTARABANK Total</t>
  </si>
  <si>
    <t>UTTARAFIN Total</t>
  </si>
  <si>
    <t>VFSTDL Total</t>
  </si>
  <si>
    <t>WALTONHIL Total</t>
  </si>
  <si>
    <t>WATACHEM Total</t>
  </si>
  <si>
    <t>WMSHIPYARD Total</t>
  </si>
  <si>
    <t>YPL Total</t>
  </si>
  <si>
    <t>ZAHEENSPIN Total</t>
  </si>
  <si>
    <t>ZAHINTEX Total</t>
  </si>
  <si>
    <t>ZEALBANGLA Total</t>
  </si>
  <si>
    <t>Grand Total</t>
  </si>
  <si>
    <t>Year of Redemption*</t>
  </si>
  <si>
    <t>2021</t>
  </si>
  <si>
    <t>2-Sep-23</t>
  </si>
  <si>
    <t>7-Jul-21</t>
  </si>
  <si>
    <t>30-Mar-25</t>
  </si>
  <si>
    <t>12-Jan-27</t>
  </si>
  <si>
    <t>5-Mar-28</t>
  </si>
  <si>
    <t>24-May-20</t>
  </si>
  <si>
    <t>8-Oct-27</t>
  </si>
  <si>
    <t>28-Oct-19</t>
  </si>
  <si>
    <t>18-Jan-20</t>
  </si>
  <si>
    <t>22-Nov-20</t>
  </si>
  <si>
    <t>9-May-20</t>
  </si>
  <si>
    <t>2-Feb-20</t>
  </si>
  <si>
    <t>9-Jan-31</t>
  </si>
  <si>
    <t>6-Feb-30</t>
  </si>
  <si>
    <t>7-Feb-31</t>
  </si>
  <si>
    <t>23-May-32</t>
  </si>
  <si>
    <t>4-Nov-28</t>
  </si>
  <si>
    <t>11-Feb-27</t>
  </si>
  <si>
    <t>14-Jan-26</t>
  </si>
  <si>
    <t>17-Jan-26</t>
  </si>
  <si>
    <t>15-Nov-26</t>
  </si>
  <si>
    <t>3.85%</t>
  </si>
  <si>
    <t>23-May-21</t>
  </si>
  <si>
    <t>MONNOFABR</t>
  </si>
  <si>
    <t>MONOSPOOL</t>
  </si>
  <si>
    <t>PAPERPROC</t>
  </si>
  <si>
    <t>TAMIJTEX</t>
  </si>
  <si>
    <t>MONNOFABR Total</t>
  </si>
  <si>
    <t>MONOSPOOL Total</t>
  </si>
  <si>
    <t>PAPERPROC Total</t>
  </si>
  <si>
    <t>TAMIJTEX Total</t>
  </si>
  <si>
    <t>WEEKLY MUTUAL FUND INSIGHT- June 20,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</si>
</sst>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[$-409]d/mmm/yyyy;@"/>
    <numFmt numFmtId="166" formatCode="[$-409]d/mmm/yy;@"/>
    <numFmt numFmtId="167" formatCode="0.00_);\(0.00\)"/>
    <numFmt numFmtId="168" formatCode="0.000"/>
    <numFmt numFmtId="169" formatCode="_(* #,##0.000_);_(* \(#,##0.000\);_(* &quot;-&quot;??_);_(@_)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sz val="10.5"/>
      <color rgb="FF000000"/>
      <name val="Book Antiqua"/>
      <family val="1"/>
    </font>
    <font>
      <sz val="10"/>
      <color indexed="8"/>
      <name val="Arial"/>
      <family val="2"/>
    </font>
    <font>
      <b/>
      <sz val="10"/>
      <color theme="0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Calibri"/>
      <family val="2"/>
      <scheme val="minor"/>
    </font>
    <font>
      <sz val="10"/>
      <color indexed="8"/>
      <name val="Book Antiqua"/>
      <family val="1"/>
    </font>
    <font>
      <sz val="10"/>
      <name val="Arial"/>
      <family val="2"/>
    </font>
    <font>
      <sz val="9.5"/>
      <color indexed="8"/>
      <name val="Book Antiqua"/>
      <family val="1"/>
    </font>
    <font>
      <sz val="9.5"/>
      <color theme="0"/>
      <name val="Book Antiqu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b/>
      <sz val="10"/>
      <color indexed="8"/>
      <name val="Book Antiqua"/>
      <family val="1"/>
    </font>
    <font>
      <b/>
      <sz val="9.5"/>
      <color indexed="8"/>
      <name val="Book Antiqua"/>
      <family val="1"/>
    </font>
    <font>
      <b/>
      <sz val="11"/>
      <color indexed="8"/>
      <name val="Palatino Linotype"/>
      <family val="1"/>
    </font>
    <font>
      <b/>
      <sz val="11"/>
      <name val="Palatino Linotype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Palatino Linotype"/>
      <family val="1"/>
    </font>
    <font>
      <b/>
      <sz val="10"/>
      <name val="Palatino Linotype"/>
      <family val="1"/>
    </font>
    <font>
      <sz val="8"/>
      <color rgb="FF000000"/>
      <name val="Century"/>
      <family val="1"/>
    </font>
    <font>
      <b/>
      <sz val="11"/>
      <name val="Book Antiqua"/>
      <family val="1"/>
    </font>
    <font>
      <sz val="11"/>
      <name val="Book Antiqua"/>
      <family val="1"/>
    </font>
    <font>
      <sz val="12"/>
      <color rgb="FF000000"/>
      <name val="Book Antiqua"/>
      <family val="1"/>
    </font>
    <font>
      <sz val="9"/>
      <color rgb="FF000000"/>
      <name val="Book Antiqua"/>
      <family val="1"/>
    </font>
    <font>
      <sz val="9"/>
      <color rgb="FFFF9224"/>
      <name val="Tahoma Bold"/>
    </font>
    <font>
      <sz val="8"/>
      <color rgb="FF000000"/>
      <name val="Calibri Bold"/>
    </font>
    <font>
      <sz val="8"/>
      <color rgb="FF000000"/>
      <name val="Calibri"/>
      <family val="2"/>
      <scheme val="minor"/>
    </font>
    <font>
      <sz val="9"/>
      <color rgb="FF964605"/>
      <name val="Tahoma Bold"/>
    </font>
    <font>
      <sz val="9"/>
      <color rgb="FF000000"/>
      <name val="Calibri Bold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" fillId="0" borderId="0">
      <alignment vertical="top"/>
    </xf>
    <xf numFmtId="9" fontId="6" fillId="0" borderId="0" applyFont="0" applyFill="0" applyBorder="0" applyAlignment="0" applyProtection="0"/>
    <xf numFmtId="0" fontId="3" fillId="0" borderId="0">
      <alignment vertical="top"/>
    </xf>
    <xf numFmtId="9" fontId="8" fillId="0" borderId="0" applyFont="0" applyFill="0" applyBorder="0" applyAlignment="0" applyProtection="0"/>
    <xf numFmtId="43" fontId="3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77">
    <xf numFmtId="0" fontId="0" fillId="0" borderId="0" xfId="0"/>
    <xf numFmtId="0" fontId="1" fillId="0" borderId="0" xfId="0" applyFont="1"/>
    <xf numFmtId="0" fontId="4" fillId="2" borderId="1" xfId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7" fillId="0" borderId="0" xfId="3" applyFont="1">
      <alignment vertical="top"/>
    </xf>
    <xf numFmtId="2" fontId="7" fillId="0" borderId="0" xfId="3" applyNumberFormat="1" applyFont="1">
      <alignment vertical="top"/>
    </xf>
    <xf numFmtId="0" fontId="7" fillId="0" borderId="0" xfId="3" applyFont="1" applyFill="1">
      <alignment vertical="top"/>
    </xf>
    <xf numFmtId="0" fontId="7" fillId="0" borderId="0" xfId="3" applyFont="1" applyAlignment="1">
      <alignment horizontal="center" vertical="top"/>
    </xf>
    <xf numFmtId="167" fontId="7" fillId="0" borderId="0" xfId="3" applyNumberFormat="1" applyFont="1" applyAlignment="1">
      <alignment horizontal="center" vertical="top"/>
    </xf>
    <xf numFmtId="0" fontId="4" fillId="2" borderId="1" xfId="1" applyFont="1" applyFill="1" applyBorder="1" applyAlignment="1">
      <alignment horizontal="left" vertical="center" wrapText="1"/>
    </xf>
    <xf numFmtId="167" fontId="4" fillId="2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167" fontId="7" fillId="0" borderId="1" xfId="3" applyNumberFormat="1" applyFont="1" applyBorder="1" applyAlignment="1">
      <alignment horizontal="center" vertical="top"/>
    </xf>
    <xf numFmtId="168" fontId="7" fillId="0" borderId="1" xfId="3" applyNumberFormat="1" applyFont="1" applyBorder="1" applyAlignment="1">
      <alignment horizontal="center" vertical="top"/>
    </xf>
    <xf numFmtId="10" fontId="7" fillId="0" borderId="1" xfId="4" applyNumberFormat="1" applyFont="1" applyBorder="1" applyAlignment="1">
      <alignment horizontal="center" vertical="top"/>
    </xf>
    <xf numFmtId="167" fontId="7" fillId="0" borderId="1" xfId="4" applyNumberFormat="1" applyFont="1" applyBorder="1" applyAlignment="1">
      <alignment horizontal="center" vertical="top"/>
    </xf>
    <xf numFmtId="0" fontId="9" fillId="0" borderId="0" xfId="3" applyFont="1">
      <alignment vertical="top"/>
    </xf>
    <xf numFmtId="2" fontId="9" fillId="0" borderId="0" xfId="3" applyNumberFormat="1" applyFont="1">
      <alignment vertical="top"/>
    </xf>
    <xf numFmtId="1" fontId="7" fillId="0" borderId="1" xfId="3" applyNumberFormat="1" applyFont="1" applyBorder="1" applyAlignment="1">
      <alignment horizontal="center" vertical="top"/>
    </xf>
    <xf numFmtId="167" fontId="9" fillId="0" borderId="0" xfId="3" applyNumberFormat="1" applyFont="1">
      <alignment vertical="top"/>
    </xf>
    <xf numFmtId="10" fontId="9" fillId="0" borderId="0" xfId="4" applyNumberFormat="1" applyFont="1" applyAlignment="1">
      <alignment vertical="top"/>
    </xf>
    <xf numFmtId="167" fontId="10" fillId="0" borderId="0" xfId="3" applyNumberFormat="1" applyFont="1">
      <alignment vertical="top"/>
    </xf>
    <xf numFmtId="0" fontId="14" fillId="4" borderId="2" xfId="1" applyFont="1" applyFill="1" applyBorder="1" applyAlignment="1">
      <alignment horizontal="left" vertical="center" wrapText="1"/>
    </xf>
    <xf numFmtId="0" fontId="14" fillId="3" borderId="2" xfId="1" applyFont="1" applyFill="1" applyBorder="1" applyAlignment="1">
      <alignment horizontal="left" vertical="center" wrapText="1"/>
    </xf>
    <xf numFmtId="2" fontId="14" fillId="3" borderId="2" xfId="1" applyNumberFormat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left" vertical="center" wrapText="1"/>
    </xf>
    <xf numFmtId="167" fontId="7" fillId="0" borderId="1" xfId="3" applyNumberFormat="1" applyFont="1" applyBorder="1" applyAlignment="1">
      <alignment horizontal="center" vertical="center"/>
    </xf>
    <xf numFmtId="167" fontId="7" fillId="0" borderId="1" xfId="4" applyNumberFormat="1" applyFont="1" applyBorder="1" applyAlignment="1">
      <alignment horizontal="center" vertical="center"/>
    </xf>
    <xf numFmtId="10" fontId="7" fillId="0" borderId="1" xfId="2" applyNumberFormat="1" applyFont="1" applyBorder="1" applyAlignment="1">
      <alignment horizontal="center" vertical="center"/>
    </xf>
    <xf numFmtId="2" fontId="7" fillId="0" borderId="1" xfId="3" applyNumberFormat="1" applyFont="1" applyBorder="1" applyAlignment="1">
      <alignment horizontal="center" vertical="center"/>
    </xf>
    <xf numFmtId="0" fontId="15" fillId="0" borderId="0" xfId="3" applyFont="1">
      <alignment vertical="top"/>
    </xf>
    <xf numFmtId="167" fontId="15" fillId="0" borderId="0" xfId="3" applyNumberFormat="1" applyFont="1">
      <alignment vertical="top"/>
    </xf>
    <xf numFmtId="10" fontId="15" fillId="0" borderId="0" xfId="4" applyNumberFormat="1" applyFont="1" applyAlignment="1">
      <alignment vertical="top"/>
    </xf>
    <xf numFmtId="2" fontId="15" fillId="0" borderId="0" xfId="3" applyNumberFormat="1" applyFont="1">
      <alignment vertical="top"/>
    </xf>
    <xf numFmtId="0" fontId="14" fillId="0" borderId="0" xfId="3" applyFont="1">
      <alignment vertical="top"/>
    </xf>
    <xf numFmtId="2" fontId="16" fillId="0" borderId="0" xfId="0" applyNumberFormat="1" applyFont="1" applyFill="1" applyBorder="1"/>
    <xf numFmtId="2" fontId="17" fillId="0" borderId="1" xfId="0" applyNumberFormat="1" applyFont="1" applyFill="1" applyBorder="1"/>
    <xf numFmtId="10" fontId="17" fillId="7" borderId="1" xfId="0" applyNumberFormat="1" applyFont="1" applyFill="1" applyBorder="1" applyAlignment="1">
      <alignment horizontal="center"/>
    </xf>
    <xf numFmtId="10" fontId="18" fillId="8" borderId="1" xfId="2" applyNumberFormat="1" applyFont="1" applyFill="1" applyBorder="1"/>
    <xf numFmtId="0" fontId="18" fillId="8" borderId="1" xfId="0" applyFont="1" applyFill="1" applyBorder="1"/>
    <xf numFmtId="43" fontId="18" fillId="0" borderId="1" xfId="13" applyFont="1" applyFill="1" applyBorder="1" applyAlignment="1">
      <alignment horizontal="right"/>
    </xf>
    <xf numFmtId="169" fontId="18" fillId="0" borderId="1" xfId="13" applyNumberFormat="1" applyFont="1" applyFill="1" applyBorder="1" applyAlignment="1">
      <alignment horizontal="right"/>
    </xf>
    <xf numFmtId="0" fontId="18" fillId="0" borderId="1" xfId="0" applyFont="1" applyFill="1" applyBorder="1" applyAlignment="1">
      <alignment horizontal="center"/>
    </xf>
    <xf numFmtId="0" fontId="19" fillId="0" borderId="0" xfId="0" applyFont="1" applyFill="1"/>
    <xf numFmtId="2" fontId="20" fillId="0" borderId="0" xfId="0" applyNumberFormat="1" applyFont="1" applyFill="1" applyBorder="1"/>
    <xf numFmtId="2" fontId="21" fillId="8" borderId="1" xfId="0" applyNumberFormat="1" applyFont="1" applyFill="1" applyBorder="1"/>
    <xf numFmtId="10" fontId="19" fillId="0" borderId="1" xfId="0" applyNumberFormat="1" applyFont="1" applyFill="1" applyBorder="1" applyAlignment="1">
      <alignment horizontal="center"/>
    </xf>
    <xf numFmtId="10" fontId="19" fillId="8" borderId="1" xfId="0" applyNumberFormat="1" applyFont="1" applyFill="1" applyBorder="1" applyAlignment="1">
      <alignment horizontal="center"/>
    </xf>
    <xf numFmtId="10" fontId="19" fillId="0" borderId="1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horizontal="center"/>
    </xf>
    <xf numFmtId="0" fontId="18" fillId="9" borderId="1" xfId="0" applyFont="1" applyFill="1" applyBorder="1"/>
    <xf numFmtId="0" fontId="18" fillId="0" borderId="1" xfId="0" applyFont="1" applyFill="1" applyBorder="1"/>
    <xf numFmtId="49" fontId="2" fillId="10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49" fontId="22" fillId="0" borderId="0" xfId="0" applyNumberFormat="1" applyFont="1"/>
    <xf numFmtId="49" fontId="2" fillId="0" borderId="1" xfId="0" applyNumberFormat="1" applyFont="1" applyFill="1" applyBorder="1" applyAlignment="1">
      <alignment horizontal="center"/>
    </xf>
    <xf numFmtId="0" fontId="0" fillId="0" borderId="0" xfId="0"/>
    <xf numFmtId="49" fontId="22" fillId="0" borderId="0" xfId="0" applyNumberFormat="1" applyFont="1"/>
    <xf numFmtId="1" fontId="22" fillId="0" borderId="0" xfId="0" applyNumberFormat="1" applyFont="1"/>
    <xf numFmtId="0" fontId="22" fillId="0" borderId="0" xfId="0" applyFont="1"/>
    <xf numFmtId="164" fontId="22" fillId="0" borderId="0" xfId="0" applyNumberFormat="1" applyFont="1"/>
    <xf numFmtId="167" fontId="22" fillId="0" borderId="0" xfId="0" applyNumberFormat="1" applyFont="1"/>
    <xf numFmtId="0" fontId="24" fillId="0" borderId="0" xfId="0" applyFont="1"/>
    <xf numFmtId="166" fontId="1" fillId="0" borderId="0" xfId="0" applyNumberFormat="1" applyFont="1"/>
    <xf numFmtId="1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43" fontId="1" fillId="0" borderId="1" xfId="13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49" fontId="25" fillId="10" borderId="1" xfId="0" applyNumberFormat="1" applyFont="1" applyFill="1" applyBorder="1" applyAlignment="1">
      <alignment horizontal="center"/>
    </xf>
    <xf numFmtId="0" fontId="0" fillId="0" borderId="0" xfId="0"/>
    <xf numFmtId="49" fontId="26" fillId="0" borderId="1" xfId="0" applyNumberFormat="1" applyFont="1" applyBorder="1" applyAlignment="1">
      <alignment horizontal="center"/>
    </xf>
    <xf numFmtId="49" fontId="26" fillId="0" borderId="1" xfId="0" applyNumberFormat="1" applyFont="1" applyFill="1" applyBorder="1" applyAlignment="1">
      <alignment horizontal="center"/>
    </xf>
    <xf numFmtId="0" fontId="0" fillId="0" borderId="0" xfId="0"/>
    <xf numFmtId="49" fontId="22" fillId="0" borderId="0" xfId="0" applyNumberFormat="1" applyFont="1"/>
    <xf numFmtId="1" fontId="22" fillId="0" borderId="0" xfId="0" applyNumberFormat="1" applyFont="1"/>
    <xf numFmtId="0" fontId="22" fillId="0" borderId="0" xfId="0" applyFont="1"/>
    <xf numFmtId="164" fontId="22" fillId="0" borderId="0" xfId="0" applyNumberFormat="1" applyFont="1"/>
    <xf numFmtId="167" fontId="22" fillId="0" borderId="0" xfId="0" applyNumberFormat="1" applyFont="1"/>
    <xf numFmtId="2" fontId="22" fillId="0" borderId="0" xfId="0" applyNumberFormat="1" applyFont="1"/>
    <xf numFmtId="0" fontId="0" fillId="0" borderId="0" xfId="0"/>
    <xf numFmtId="49" fontId="28" fillId="0" borderId="0" xfId="0" applyNumberFormat="1" applyFont="1"/>
    <xf numFmtId="49" fontId="27" fillId="0" borderId="0" xfId="0" applyNumberFormat="1" applyFont="1" applyAlignment="1"/>
    <xf numFmtId="49" fontId="28" fillId="0" borderId="0" xfId="0" applyNumberFormat="1" applyFont="1" applyAlignment="1"/>
    <xf numFmtId="49" fontId="29" fillId="0" borderId="0" xfId="0" applyNumberFormat="1" applyFont="1" applyAlignment="1"/>
    <xf numFmtId="0" fontId="0" fillId="11" borderId="0" xfId="0" applyFill="1"/>
    <xf numFmtId="49" fontId="28" fillId="11" borderId="0" xfId="0" applyNumberFormat="1" applyFont="1" applyFill="1"/>
    <xf numFmtId="1" fontId="28" fillId="11" borderId="0" xfId="0" applyNumberFormat="1" applyFont="1" applyFill="1"/>
    <xf numFmtId="0" fontId="23" fillId="2" borderId="1" xfId="1" applyFont="1" applyFill="1" applyBorder="1" applyAlignment="1">
      <alignment horizontal="center" vertical="center" wrapText="1"/>
    </xf>
    <xf numFmtId="2" fontId="0" fillId="0" borderId="0" xfId="0" applyNumberFormat="1"/>
    <xf numFmtId="0" fontId="0" fillId="10" borderId="0" xfId="0" applyFill="1"/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166" fontId="25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0" fontId="1" fillId="0" borderId="1" xfId="2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2" fontId="25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0" fontId="1" fillId="0" borderId="1" xfId="2" applyNumberFormat="1" applyFont="1" applyFill="1" applyBorder="1" applyAlignment="1">
      <alignment horizontal="center" vertical="center"/>
    </xf>
    <xf numFmtId="164" fontId="25" fillId="0" borderId="1" xfId="0" applyNumberFormat="1" applyFont="1" applyFill="1" applyBorder="1" applyAlignment="1">
      <alignment horizontal="center" vertical="center"/>
    </xf>
    <xf numFmtId="0" fontId="0" fillId="0" borderId="0" xfId="0"/>
    <xf numFmtId="49" fontId="28" fillId="0" borderId="0" xfId="0" applyNumberFormat="1" applyFont="1"/>
    <xf numFmtId="1" fontId="28" fillId="0" borderId="0" xfId="0" applyNumberFormat="1" applyFont="1"/>
    <xf numFmtId="49" fontId="28" fillId="0" borderId="0" xfId="0" applyNumberFormat="1" applyFont="1" applyAlignment="1"/>
    <xf numFmtId="49" fontId="29" fillId="0" borderId="0" xfId="0" applyNumberFormat="1" applyFont="1" applyAlignment="1"/>
    <xf numFmtId="0" fontId="1" fillId="0" borderId="0" xfId="0" applyFont="1" applyAlignment="1">
      <alignment horizontal="left" vertical="center"/>
    </xf>
    <xf numFmtId="0" fontId="0" fillId="0" borderId="0" xfId="0"/>
    <xf numFmtId="49" fontId="30" fillId="0" borderId="0" xfId="0" applyNumberFormat="1" applyFont="1" applyAlignment="1"/>
    <xf numFmtId="49" fontId="28" fillId="0" borderId="0" xfId="0" applyNumberFormat="1" applyFont="1" applyAlignment="1"/>
    <xf numFmtId="49" fontId="32" fillId="0" borderId="0" xfId="0" applyNumberFormat="1" applyFont="1" applyAlignment="1"/>
    <xf numFmtId="0" fontId="0" fillId="0" borderId="0" xfId="0"/>
    <xf numFmtId="49" fontId="30" fillId="0" borderId="0" xfId="0" applyNumberFormat="1" applyFont="1" applyAlignment="1"/>
    <xf numFmtId="49" fontId="28" fillId="0" borderId="0" xfId="0" applyNumberFormat="1" applyFont="1" applyAlignment="1"/>
    <xf numFmtId="49" fontId="31" fillId="0" borderId="0" xfId="0" applyNumberFormat="1" applyFont="1" applyAlignment="1"/>
    <xf numFmtId="0" fontId="0" fillId="0" borderId="0" xfId="0" applyAlignment="1">
      <alignment horizontal="left"/>
    </xf>
    <xf numFmtId="49" fontId="25" fillId="0" borderId="1" xfId="0" applyNumberFormat="1" applyFont="1" applyBorder="1" applyAlignment="1">
      <alignment horizontal="left" vertical="center"/>
    </xf>
    <xf numFmtId="49" fontId="25" fillId="0" borderId="1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3" fontId="0" fillId="0" borderId="0" xfId="0" applyNumberFormat="1"/>
    <xf numFmtId="0" fontId="33" fillId="0" borderId="0" xfId="0" applyFont="1"/>
    <xf numFmtId="0" fontId="0" fillId="0" borderId="0" xfId="0"/>
    <xf numFmtId="49" fontId="29" fillId="0" borderId="0" xfId="0" applyNumberFormat="1" applyFont="1"/>
    <xf numFmtId="0" fontId="29" fillId="0" borderId="0" xfId="0" applyFont="1"/>
    <xf numFmtId="9" fontId="29" fillId="0" borderId="0" xfId="0" applyNumberFormat="1" applyFont="1"/>
    <xf numFmtId="10" fontId="29" fillId="0" borderId="0" xfId="0" applyNumberFormat="1" applyFont="1"/>
    <xf numFmtId="3" fontId="29" fillId="0" borderId="0" xfId="0" applyNumberFormat="1" applyFont="1"/>
    <xf numFmtId="2" fontId="29" fillId="0" borderId="0" xfId="0" applyNumberFormat="1" applyFont="1"/>
    <xf numFmtId="164" fontId="29" fillId="0" borderId="0" xfId="0" applyNumberFormat="1" applyFont="1"/>
    <xf numFmtId="49" fontId="29" fillId="0" borderId="0" xfId="0" applyNumberFormat="1" applyFont="1" applyAlignment="1"/>
    <xf numFmtId="0" fontId="23" fillId="2" borderId="6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4" fontId="0" fillId="0" borderId="0" xfId="0" applyNumberFormat="1"/>
    <xf numFmtId="15" fontId="0" fillId="0" borderId="0" xfId="0" applyNumberFormat="1"/>
    <xf numFmtId="9" fontId="1" fillId="0" borderId="1" xfId="2" applyFont="1" applyBorder="1" applyAlignment="1">
      <alignment horizontal="center" vertical="center"/>
    </xf>
    <xf numFmtId="9" fontId="0" fillId="0" borderId="0" xfId="0" applyNumberFormat="1"/>
    <xf numFmtId="10" fontId="0" fillId="0" borderId="0" xfId="0" applyNumberFormat="1"/>
    <xf numFmtId="0" fontId="0" fillId="0" borderId="0" xfId="0"/>
    <xf numFmtId="49" fontId="29" fillId="0" borderId="0" xfId="0" applyNumberFormat="1" applyFont="1"/>
    <xf numFmtId="0" fontId="29" fillId="0" borderId="0" xfId="0" applyFont="1"/>
    <xf numFmtId="9" fontId="29" fillId="0" borderId="0" xfId="0" applyNumberFormat="1" applyFont="1"/>
    <xf numFmtId="10" fontId="29" fillId="0" borderId="0" xfId="0" applyNumberFormat="1" applyFont="1"/>
    <xf numFmtId="3" fontId="29" fillId="0" borderId="0" xfId="0" applyNumberFormat="1" applyFont="1"/>
    <xf numFmtId="2" fontId="29" fillId="0" borderId="0" xfId="0" applyNumberFormat="1" applyFont="1"/>
    <xf numFmtId="164" fontId="29" fillId="0" borderId="0" xfId="0" applyNumberFormat="1" applyFont="1"/>
    <xf numFmtId="49" fontId="29" fillId="0" borderId="0" xfId="0" applyNumberFormat="1" applyFont="1" applyAlignment="1"/>
    <xf numFmtId="0" fontId="23" fillId="2" borderId="6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23" fillId="2" borderId="2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/>
    </xf>
    <xf numFmtId="0" fontId="18" fillId="9" borderId="4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23" fillId="2" borderId="6" xfId="1" applyFont="1" applyFill="1" applyBorder="1" applyAlignment="1">
      <alignment horizontal="left" vertical="center" wrapText="1"/>
    </xf>
    <xf numFmtId="0" fontId="23" fillId="2" borderId="7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right" vertical="center" wrapText="1"/>
    </xf>
    <xf numFmtId="0" fontId="14" fillId="0" borderId="3" xfId="1" applyFont="1" applyFill="1" applyBorder="1" applyAlignment="1">
      <alignment horizontal="right" vertical="center" wrapText="1"/>
    </xf>
    <xf numFmtId="0" fontId="14" fillId="0" borderId="4" xfId="1" applyFont="1" applyFill="1" applyBorder="1" applyAlignment="1">
      <alignment horizontal="right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2" fontId="14" fillId="6" borderId="2" xfId="1" applyNumberFormat="1" applyFont="1" applyFill="1" applyBorder="1" applyAlignment="1">
      <alignment horizontal="center" vertical="center" wrapText="1"/>
    </xf>
    <xf numFmtId="2" fontId="14" fillId="6" borderId="3" xfId="1" applyNumberFormat="1" applyFont="1" applyFill="1" applyBorder="1" applyAlignment="1">
      <alignment horizontal="center" vertical="center" wrapText="1"/>
    </xf>
    <xf numFmtId="2" fontId="14" fillId="6" borderId="4" xfId="1" applyNumberFormat="1" applyFont="1" applyFill="1" applyBorder="1" applyAlignment="1">
      <alignment horizontal="center" vertical="center" wrapText="1"/>
    </xf>
  </cellXfs>
  <cellStyles count="14">
    <cellStyle name="Comma" xfId="13" builtinId="3"/>
    <cellStyle name="Comma 2" xfId="5"/>
    <cellStyle name="Comma 3" xfId="6"/>
    <cellStyle name="Comma 3 2" xfId="7"/>
    <cellStyle name="Normal" xfId="0" builtinId="0"/>
    <cellStyle name="Normal 2" xfId="3"/>
    <cellStyle name="Normal 3" xfId="8"/>
    <cellStyle name="Normal 4" xfId="9"/>
    <cellStyle name="Normal 5" xfId="10"/>
    <cellStyle name="Normal_Sheet1 2" xfId="1"/>
    <cellStyle name="Percent" xfId="2" builtinId="5"/>
    <cellStyle name="Percent 2" xfId="4"/>
    <cellStyle name="Percent 2 2" xfId="11"/>
    <cellStyle name="Percent 3" xfId="12"/>
  </cellStyles>
  <dxfs count="7">
    <dxf>
      <fill>
        <patternFill>
          <bgColor rgb="FF9FFFCA"/>
        </patternFill>
      </fill>
    </dxf>
    <dxf>
      <fill>
        <patternFill>
          <bgColor rgb="FFFFA7A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BFFC8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131270</xdr:colOff>
      <xdr:row>0</xdr:row>
      <xdr:rowOff>142476</xdr:rowOff>
    </xdr:from>
    <xdr:to>
      <xdr:col>18</xdr:col>
      <xdr:colOff>27216</xdr:colOff>
      <xdr:row>3</xdr:row>
      <xdr:rowOff>231323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2699" y="142476"/>
          <a:ext cx="3447410" cy="701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6"/>
  <sheetViews>
    <sheetView tabSelected="1" zoomScale="70" zoomScaleNormal="70" workbookViewId="0">
      <selection activeCell="Z44" sqref="A1:Z44"/>
    </sheetView>
  </sheetViews>
  <sheetFormatPr defaultRowHeight="15.75" x14ac:dyDescent="0.25"/>
  <cols>
    <col min="1" max="1" width="18.42578125" style="1" bestFit="1" customWidth="1"/>
    <col min="2" max="2" width="17.5703125" style="1" bestFit="1" customWidth="1"/>
    <col min="3" max="3" width="8" style="1" customWidth="1"/>
    <col min="4" max="4" width="10.140625" style="1" customWidth="1"/>
    <col min="5" max="9" width="8.85546875" style="1" customWidth="1"/>
    <col min="10" max="10" width="10.42578125" style="1" customWidth="1"/>
    <col min="11" max="11" width="10.7109375" style="1" customWidth="1"/>
    <col min="12" max="12" width="9.5703125" style="1" customWidth="1"/>
    <col min="13" max="13" width="8.5703125" style="1" hidden="1" customWidth="1"/>
    <col min="14" max="14" width="7.28515625" style="1" hidden="1" customWidth="1"/>
    <col min="15" max="15" width="12.42578125" style="63" customWidth="1"/>
    <col min="16" max="16" width="14.7109375" style="1" hidden="1" customWidth="1"/>
    <col min="17" max="17" width="13.7109375" style="64" hidden="1" customWidth="1"/>
    <col min="18" max="18" width="10" style="1" customWidth="1"/>
    <col min="19" max="19" width="13.7109375" style="1" customWidth="1"/>
    <col min="20" max="22" width="14.5703125" style="1" bestFit="1" customWidth="1"/>
    <col min="23" max="23" width="11" style="1" customWidth="1"/>
    <col min="24" max="24" width="10.28515625" style="1" customWidth="1"/>
    <col min="25" max="25" width="11.42578125" style="1" customWidth="1"/>
    <col min="26" max="16384" width="9.140625" style="1"/>
  </cols>
  <sheetData>
    <row r="1" spans="1:28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2"/>
      <c r="P1" s="91"/>
      <c r="Q1" s="93"/>
      <c r="R1" s="91"/>
      <c r="S1" s="91"/>
      <c r="T1" s="91"/>
      <c r="U1" s="91"/>
      <c r="V1" s="91"/>
      <c r="W1" s="91"/>
      <c r="X1" s="91"/>
      <c r="Y1" s="91"/>
    </row>
    <row r="2" spans="1:28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  <c r="P2" s="91"/>
      <c r="Q2" s="93"/>
      <c r="R2" s="91"/>
      <c r="S2" s="91"/>
      <c r="T2" s="91"/>
      <c r="U2" s="91"/>
      <c r="V2" s="91"/>
      <c r="W2" s="91"/>
      <c r="X2" s="91"/>
      <c r="Y2" s="91"/>
    </row>
    <row r="3" spans="1:28" x14ac:dyDescent="0.2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  <c r="P3" s="91"/>
      <c r="Q3" s="93"/>
      <c r="R3" s="91"/>
      <c r="S3" s="91"/>
      <c r="T3" s="91"/>
      <c r="U3" s="91"/>
      <c r="V3" s="91"/>
      <c r="W3" s="91"/>
      <c r="X3" s="91"/>
      <c r="Y3" s="91"/>
    </row>
    <row r="4" spans="1:28" ht="23.25" customHeight="1" x14ac:dyDescent="0.2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  <c r="P4" s="91"/>
      <c r="Q4" s="93"/>
      <c r="R4" s="91"/>
      <c r="S4" s="91"/>
      <c r="T4" s="91"/>
      <c r="U4" s="91"/>
      <c r="V4" s="91"/>
      <c r="W4" s="91"/>
      <c r="X4" s="91"/>
      <c r="Y4" s="91"/>
    </row>
    <row r="5" spans="1:28" ht="16.5" x14ac:dyDescent="0.25">
      <c r="A5" s="158" t="s">
        <v>1041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</row>
    <row r="6" spans="1:28" s="62" customFormat="1" ht="24" customHeight="1" x14ac:dyDescent="0.3">
      <c r="A6" s="156" t="s">
        <v>0</v>
      </c>
      <c r="B6" s="156" t="s">
        <v>37</v>
      </c>
      <c r="C6" s="156" t="s">
        <v>48</v>
      </c>
      <c r="D6" s="156" t="s">
        <v>47</v>
      </c>
      <c r="E6" s="156" t="s">
        <v>36</v>
      </c>
      <c r="F6" s="156" t="s">
        <v>38</v>
      </c>
      <c r="G6" s="156" t="s">
        <v>43</v>
      </c>
      <c r="H6" s="156" t="s">
        <v>44</v>
      </c>
      <c r="I6" s="156" t="s">
        <v>45</v>
      </c>
      <c r="J6" s="156" t="s">
        <v>246</v>
      </c>
      <c r="K6" s="156" t="s">
        <v>39</v>
      </c>
      <c r="L6" s="156" t="s">
        <v>40</v>
      </c>
      <c r="M6" s="156" t="s">
        <v>41</v>
      </c>
      <c r="N6" s="88" t="s">
        <v>1</v>
      </c>
      <c r="O6" s="156" t="s">
        <v>2</v>
      </c>
      <c r="P6" s="88"/>
      <c r="Q6" s="156" t="s">
        <v>42</v>
      </c>
      <c r="R6" s="156" t="s">
        <v>85</v>
      </c>
      <c r="S6" s="156" t="s">
        <v>86</v>
      </c>
      <c r="T6" s="159" t="s">
        <v>87</v>
      </c>
      <c r="U6" s="160"/>
      <c r="V6" s="160"/>
      <c r="W6" s="161"/>
      <c r="X6" s="140" t="s">
        <v>238</v>
      </c>
      <c r="Y6" s="140" t="s">
        <v>268</v>
      </c>
      <c r="Z6" s="140" t="s">
        <v>269</v>
      </c>
    </row>
    <row r="7" spans="1:28" s="62" customFormat="1" ht="24" customHeight="1" x14ac:dyDescent="0.3">
      <c r="A7" s="157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88"/>
      <c r="O7" s="157"/>
      <c r="P7" s="88"/>
      <c r="Q7" s="157"/>
      <c r="R7" s="157"/>
      <c r="S7" s="157"/>
      <c r="T7" s="88">
        <v>2018</v>
      </c>
      <c r="U7" s="88">
        <v>2019</v>
      </c>
      <c r="V7" s="88">
        <v>2020</v>
      </c>
      <c r="W7" s="88">
        <v>2021</v>
      </c>
      <c r="X7" s="141"/>
      <c r="Y7" s="141"/>
      <c r="Z7" s="141"/>
    </row>
    <row r="8" spans="1:28" ht="20.100000000000001" customHeight="1" x14ac:dyDescent="0.25">
      <c r="A8" s="94" t="s">
        <v>67</v>
      </c>
      <c r="B8" s="94" t="s">
        <v>3</v>
      </c>
      <c r="C8" s="95">
        <f>VLOOKUP(A8:A44,data!B:N,5,0)</f>
        <v>0.63566446888122774</v>
      </c>
      <c r="D8" s="95">
        <f>VLOOKUP(A:A,INFO!B:U,11,0)</f>
        <v>2899.23</v>
      </c>
      <c r="E8" s="96">
        <f>VLOOKUP(A8:A44,data!B:N,6,0)</f>
        <v>6.3</v>
      </c>
      <c r="F8" s="94" t="s">
        <v>4</v>
      </c>
      <c r="G8" s="97">
        <f>VLOOKUP(A:A,INFO!B:U,5,0)</f>
        <v>7</v>
      </c>
      <c r="H8" s="97">
        <f>VLOOKUP(A:A,INFO!B:U,6,0)</f>
        <v>3.1626506024096384</v>
      </c>
      <c r="I8" s="97">
        <f>VLOOKUP(A:A,INFO!B:U,7,0)</f>
        <v>17.73</v>
      </c>
      <c r="J8" s="97">
        <f>VLOOKUP(A:A,INFO!B:U,8,0)</f>
        <v>2.2133333333333334</v>
      </c>
      <c r="K8" s="98">
        <f>VLOOKUP(A:A,INFO!A4:U40,10,0)</f>
        <v>11.82</v>
      </c>
      <c r="L8" s="98">
        <f>VLOOKUP(A:A,INFO!A4:U40,11,0)</f>
        <v>11.8</v>
      </c>
      <c r="M8" s="99">
        <f>VLOOKUP(A8:A44,data!B:AE,14,0)</f>
        <v>0.75</v>
      </c>
      <c r="N8" s="99"/>
      <c r="O8" s="100" t="str">
        <f>VLOOKUP(MF!A8:A44,EBL!A4:O40,15,0)</f>
        <v>19-Sep-30</v>
      </c>
      <c r="P8" s="101">
        <f ca="1">NOW()-1</f>
        <v>44368.568217245367</v>
      </c>
      <c r="Q8" s="102">
        <f t="shared" ref="Q8:Q38" ca="1" si="0">O8-P8</f>
        <v>-33148.568217245367</v>
      </c>
      <c r="R8" s="103">
        <f>G8/K8</f>
        <v>0.59221658206429784</v>
      </c>
      <c r="S8" s="65">
        <f>K8-L8</f>
        <v>1.9999999999999574E-2</v>
      </c>
      <c r="T8" s="65" t="str">
        <f>VLOOKUP(A8:A44,EBL!A4:O40,8,0)</f>
        <v>2%C, 6%</v>
      </c>
      <c r="U8" s="65" t="str">
        <f>VLOOKUP(A8:A44,EBL!A4:O40,9,0)</f>
        <v>3%C</v>
      </c>
      <c r="V8" s="65" t="str">
        <f>VLOOKUP(A8:A44,EBL!A4:O40,10,0)</f>
        <v>No Dividend</v>
      </c>
      <c r="W8" s="144">
        <f>VLOOKUP(A8:A44,EBL!A4:O40,11,0)</f>
        <v>0</v>
      </c>
      <c r="X8" s="66" t="str">
        <f>VLOOKUP(A8:A44,EBL!A4:O40,12,0)</f>
        <v>-</v>
      </c>
      <c r="Y8" s="104">
        <f>VLOOKUP(A8:A44,'weekly total'!A:D,4,0)</f>
        <v>11.327394</v>
      </c>
      <c r="Z8" s="104">
        <f>VLOOKUP(A8:A44,'weekly total'!A:D,3,0)</f>
        <v>78.266999999999996</v>
      </c>
      <c r="AB8" s="1">
        <v>1000000</v>
      </c>
    </row>
    <row r="9" spans="1:28" ht="20.100000000000001" customHeight="1" x14ac:dyDescent="0.25">
      <c r="A9" s="94" t="s">
        <v>5</v>
      </c>
      <c r="B9" s="94" t="s">
        <v>6</v>
      </c>
      <c r="C9" s="95">
        <f>VLOOKUP(A9:A45,data!B:N,5,0)</f>
        <v>0.81628597922760371</v>
      </c>
      <c r="D9" s="95">
        <f>VLOOKUP(A:A,INFO!B:U,11,0)</f>
        <v>200</v>
      </c>
      <c r="E9" s="96">
        <f>VLOOKUP(A9:A45,data!B:N,6,0)</f>
        <v>20.6</v>
      </c>
      <c r="F9" s="94" t="s">
        <v>7</v>
      </c>
      <c r="G9" s="97">
        <f>VLOOKUP(A:A,INFO!B:U,5,0)</f>
        <v>19.7</v>
      </c>
      <c r="H9" s="97">
        <f>VLOOKUP(A:A,INFO!B:U,6,0)</f>
        <v>17.589285714285712</v>
      </c>
      <c r="I9" s="97">
        <f>VLOOKUP(A:A,INFO!B:U,7,0)</f>
        <v>20.549999999999997</v>
      </c>
      <c r="J9" s="97">
        <f>VLOOKUP(A:A,INFO!B:U,8,0)</f>
        <v>1.1200000000000001</v>
      </c>
      <c r="K9" s="98">
        <f>VLOOKUP(A:A,INFO!A5:U41,10,0)</f>
        <v>13.7</v>
      </c>
      <c r="L9" s="98">
        <f>VLOOKUP(A:A,INFO!A5:U41,11,0)</f>
        <v>18.13</v>
      </c>
      <c r="M9" s="99">
        <f>VLOOKUP(A9:A45,data!B:AE,14,0)</f>
        <v>0.97989999999999999</v>
      </c>
      <c r="N9" s="94"/>
      <c r="O9" s="100" t="str">
        <f>VLOOKUP(MF!A9:A45,EBL!A5:O41,15,0)</f>
        <v>14-Mar-29</v>
      </c>
      <c r="P9" s="101">
        <f t="shared" ref="P9:P44" ca="1" si="1">NOW()-1</f>
        <v>44368.568217245367</v>
      </c>
      <c r="Q9" s="102">
        <f t="shared" ca="1" si="0"/>
        <v>2822.4317827546329</v>
      </c>
      <c r="R9" s="103">
        <f t="shared" ref="R9:R44" si="2">G9/K9</f>
        <v>1.4379562043795622</v>
      </c>
      <c r="S9" s="65">
        <f t="shared" ref="S9:S44" si="3">K9-L9</f>
        <v>-4.43</v>
      </c>
      <c r="T9" s="65" t="str">
        <f>VLOOKUP(A9:A45,EBL!A5:O41,8,0)</f>
        <v>8.5%C</v>
      </c>
      <c r="U9" s="65" t="str">
        <f>VLOOKUP(A9:A45,EBL!A5:O41,9,0)</f>
        <v>7%C</v>
      </c>
      <c r="V9" s="65" t="str">
        <f>VLOOKUP(A9:A45,EBL!A5:O41,10,0)</f>
        <v>8%C</v>
      </c>
      <c r="W9" s="144">
        <f>VLOOKUP(A9:A45,EBL!A5:O41,11,0)</f>
        <v>0</v>
      </c>
      <c r="X9" s="66">
        <f>VLOOKUP(A9:A45,EBL!A5:O41,12,0)</f>
        <v>4.7300000000000002E-2</v>
      </c>
      <c r="Y9" s="104">
        <f>VLOOKUP(A9:A45,'weekly total'!A:D,4,0)</f>
        <v>3.4410699999999999</v>
      </c>
      <c r="Z9" s="104">
        <f>VLOOKUP(A9:A45,'weekly total'!A:D,3,0)</f>
        <v>70.236999999999995</v>
      </c>
    </row>
    <row r="10" spans="1:28" ht="20.100000000000001" customHeight="1" x14ac:dyDescent="0.25">
      <c r="A10" s="94" t="s">
        <v>68</v>
      </c>
      <c r="B10" s="94" t="s">
        <v>3</v>
      </c>
      <c r="C10" s="95">
        <f>VLOOKUP(A10:A46,data!B:N,5,0)</f>
        <v>0.24368623387535351</v>
      </c>
      <c r="D10" s="95">
        <f>VLOOKUP(A:A,INFO!B:U,11,0)</f>
        <v>2390.9</v>
      </c>
      <c r="E10" s="96">
        <f>VLOOKUP(A10:A46,data!B:N,6,0)</f>
        <v>6.3</v>
      </c>
      <c r="F10" s="94" t="s">
        <v>4</v>
      </c>
      <c r="G10" s="97">
        <f>VLOOKUP(A:A,INFO!B:U,5,0)</f>
        <v>6.6</v>
      </c>
      <c r="H10" s="97">
        <f>VLOOKUP(A:A,INFO!B:U,6,0)</f>
        <v>2.7197802197802194</v>
      </c>
      <c r="I10" s="97">
        <f>VLOOKUP(A:A,INFO!B:U,7,0)</f>
        <v>17.774999999999999</v>
      </c>
      <c r="J10" s="97">
        <f>VLOOKUP(A:A,INFO!B:U,8,0)</f>
        <v>2.4266666666666667</v>
      </c>
      <c r="K10" s="98">
        <f>VLOOKUP(A:A,INFO!A6:U42,10,0)</f>
        <v>11.85</v>
      </c>
      <c r="L10" s="98">
        <f>VLOOKUP(A:A,INFO!A6:U42,11,0)</f>
        <v>11.88</v>
      </c>
      <c r="M10" s="99">
        <f>VLOOKUP(A10:A46,data!B:AE,14,0)</f>
        <v>0.82399999999999995</v>
      </c>
      <c r="N10" s="99"/>
      <c r="O10" s="100" t="str">
        <f>VLOOKUP(MF!A10:A46,EBL!A6:O42,15,0)</f>
        <v>10-Jan-32</v>
      </c>
      <c r="P10" s="101">
        <f t="shared" ca="1" si="1"/>
        <v>44368.568217245367</v>
      </c>
      <c r="Q10" s="102">
        <f t="shared" ca="1" si="0"/>
        <v>-32670.568217245367</v>
      </c>
      <c r="R10" s="103">
        <f t="shared" si="2"/>
        <v>0.55696202531645567</v>
      </c>
      <c r="S10" s="65">
        <f t="shared" si="3"/>
        <v>-3.0000000000001137E-2</v>
      </c>
      <c r="T10" s="65" t="str">
        <f>VLOOKUP(A10:A46,EBL!A6:O41,8,0)</f>
        <v>2%C, 8%</v>
      </c>
      <c r="U10" s="65" t="str">
        <f>VLOOKUP(A10:A46,EBL!A6:O41,9,0)</f>
        <v>3%C</v>
      </c>
      <c r="V10" s="65" t="str">
        <f>VLOOKUP(A10:A46,EBL!A6:O42,10,0)</f>
        <v>No Dividend</v>
      </c>
      <c r="W10" s="144">
        <f>VLOOKUP(A10:A46,EBL!A6:O42,11,0)</f>
        <v>0</v>
      </c>
      <c r="X10" s="66" t="str">
        <f>VLOOKUP(A10:A46,EBL!A6:O42,12,0)</f>
        <v>-</v>
      </c>
      <c r="Y10" s="104">
        <f>VLOOKUP(A10:A46,'weekly total'!A:D,4,0)</f>
        <v>17.575783000000001</v>
      </c>
      <c r="Z10" s="104">
        <f>VLOOKUP(A10:A46,'weekly total'!A:D,3,0)</f>
        <v>118.96799999999999</v>
      </c>
    </row>
    <row r="11" spans="1:28" ht="20.100000000000001" customHeight="1" x14ac:dyDescent="0.25">
      <c r="A11" s="94" t="s">
        <v>9</v>
      </c>
      <c r="B11" s="94" t="s">
        <v>10</v>
      </c>
      <c r="C11" s="95">
        <f>VLOOKUP(A11:A47,data!B:N,5,0)</f>
        <v>0.69599259229490207</v>
      </c>
      <c r="D11" s="95">
        <f>VLOOKUP(A:A,INFO!B:U,11,0)</f>
        <v>1000</v>
      </c>
      <c r="E11" s="96">
        <f>VLOOKUP(A11:A47,data!B:N,6,0)</f>
        <v>10.3</v>
      </c>
      <c r="F11" s="94" t="s">
        <v>11</v>
      </c>
      <c r="G11" s="97">
        <f>VLOOKUP(A:A,INFO!B:U,5,0)</f>
        <v>9</v>
      </c>
      <c r="H11" s="97">
        <f>VLOOKUP(A:A,INFO!B:U,6,0)</f>
        <v>4.918032786885246</v>
      </c>
      <c r="I11" s="97">
        <f>VLOOKUP(A:A,INFO!B:U,7,0)</f>
        <v>16.094999999999999</v>
      </c>
      <c r="J11" s="97">
        <f>VLOOKUP(A:A,INFO!B:U,8,0)</f>
        <v>1.83</v>
      </c>
      <c r="K11" s="98">
        <f>VLOOKUP(A:A,INFO!A7:U42,10,0)</f>
        <v>10.73</v>
      </c>
      <c r="L11" s="98">
        <f>VLOOKUP(A:A,INFO!A7:U42,11,0)</f>
        <v>10.1</v>
      </c>
      <c r="M11" s="99">
        <f>VLOOKUP(A11:A47,data!B:AE,14,0)</f>
        <v>0.89999999999999991</v>
      </c>
      <c r="N11" s="94"/>
      <c r="O11" s="100" t="str">
        <f>VLOOKUP(MF!A11:A47,EBL!A7:O43,15,0)</f>
        <v>9-Jan-31</v>
      </c>
      <c r="P11" s="101">
        <f t="shared" ca="1" si="1"/>
        <v>44368.568217245367</v>
      </c>
      <c r="Q11" s="102">
        <f t="shared" ca="1" si="0"/>
        <v>-33036.568217245367</v>
      </c>
      <c r="R11" s="103">
        <f t="shared" si="2"/>
        <v>0.83876980428704562</v>
      </c>
      <c r="S11" s="65">
        <f t="shared" si="3"/>
        <v>0.63000000000000078</v>
      </c>
      <c r="T11" s="65" t="str">
        <f>VLOOKUP(A11:A47,EBL!A7:O41,8,0)</f>
        <v>8%C</v>
      </c>
      <c r="U11" s="65" t="str">
        <f>VLOOKUP(A11:A47,EBL!A7:O41,9,0)</f>
        <v>8%C</v>
      </c>
      <c r="V11" s="65" t="str">
        <f>VLOOKUP(A11:A47,EBL!A7:O43,10,0)</f>
        <v>No Dividend</v>
      </c>
      <c r="W11" s="144">
        <f>VLOOKUP(A11:A47,EBL!A7:O43,11,0)</f>
        <v>0.1225</v>
      </c>
      <c r="X11" s="66">
        <f>VLOOKUP(A11:A47,EBL!A7:O43,12,0)</f>
        <v>0.15310000000000001</v>
      </c>
      <c r="Y11" s="104">
        <f>VLOOKUP(A11:A47,'weekly total'!A:D,4,0)</f>
        <v>4.1941730000000002</v>
      </c>
      <c r="Z11" s="104">
        <f>VLOOKUP(A11:A47,'weekly total'!A:D,3,0)</f>
        <v>38.929000000000002</v>
      </c>
    </row>
    <row r="12" spans="1:28" ht="20.100000000000001" customHeight="1" x14ac:dyDescent="0.25">
      <c r="A12" s="94" t="s">
        <v>12</v>
      </c>
      <c r="B12" s="94" t="s">
        <v>13</v>
      </c>
      <c r="C12" s="95">
        <f>VLOOKUP(A12:A48,data!B:N,5,0)</f>
        <v>0.19783449020621313</v>
      </c>
      <c r="D12" s="95">
        <f>VLOOKUP(A:A,INFO!B:U,11,0)</f>
        <v>617.86</v>
      </c>
      <c r="E12" s="96">
        <f>VLOOKUP(A12:A48,data!B:N,6,0)</f>
        <v>10.3</v>
      </c>
      <c r="F12" s="94" t="s">
        <v>4</v>
      </c>
      <c r="G12" s="97">
        <f>VLOOKUP(A:A,INFO!B:U,5,0)</f>
        <v>10.7</v>
      </c>
      <c r="H12" s="97">
        <f>VLOOKUP(A:A,INFO!B:U,6,0)</f>
        <v>5.7321428571428577</v>
      </c>
      <c r="I12" s="97">
        <f>VLOOKUP(A:A,INFO!B:U,7,0)</f>
        <v>18.524999999999999</v>
      </c>
      <c r="J12" s="97">
        <f>VLOOKUP(A:A,INFO!B:U,8,0)</f>
        <v>1.8666666666666665</v>
      </c>
      <c r="K12" s="98">
        <f>VLOOKUP(A:A,INFO!A8:U42,10,0)</f>
        <v>12.35</v>
      </c>
      <c r="L12" s="98">
        <f>VLOOKUP(A:A,INFO!A8:U42,11,0)</f>
        <v>12.02</v>
      </c>
      <c r="M12" s="99">
        <f>VLOOKUP(A12:A48,data!B:AE,14,0)</f>
        <v>0.72689999999999999</v>
      </c>
      <c r="N12" s="94"/>
      <c r="O12" s="100" t="str">
        <f>VLOOKUP(MF!A12:A48,EBL!A8:O44,15,0)</f>
        <v>30-Mar-25</v>
      </c>
      <c r="P12" s="101">
        <f t="shared" ca="1" si="1"/>
        <v>44368.568217245367</v>
      </c>
      <c r="Q12" s="102">
        <f t="shared" ca="1" si="0"/>
        <v>1377.4317827546329</v>
      </c>
      <c r="R12" s="103">
        <f t="shared" si="2"/>
        <v>0.8663967611336032</v>
      </c>
      <c r="S12" s="65">
        <f t="shared" si="3"/>
        <v>0.33000000000000007</v>
      </c>
      <c r="T12" s="65" t="str">
        <f>VLOOKUP(A12:A48,EBL!A8:O41,8,0)</f>
        <v>12%C</v>
      </c>
      <c r="U12" s="65" t="str">
        <f>VLOOKUP(A12:A48,EBL!A8:O41,9,0)</f>
        <v>7.5%C</v>
      </c>
      <c r="V12" s="65" t="str">
        <f>VLOOKUP(A12:A48,EBL!A8:O44,10,0)</f>
        <v>No Dividend</v>
      </c>
      <c r="W12" s="144">
        <f>VLOOKUP(A12:A48,EBL!A8:O44,11,0)</f>
        <v>0</v>
      </c>
      <c r="X12" s="66" t="str">
        <f>VLOOKUP(A12:A48,EBL!A8:O44,12,0)</f>
        <v>-</v>
      </c>
      <c r="Y12" s="104">
        <f>VLOOKUP(A12:A48,'weekly total'!A:D,4,0)</f>
        <v>6.4185169999999996</v>
      </c>
      <c r="Z12" s="104">
        <f>VLOOKUP(A12:A48,'weekly total'!A:D,3,0)</f>
        <v>70.649000000000001</v>
      </c>
    </row>
    <row r="13" spans="1:28" ht="20.100000000000001" customHeight="1" x14ac:dyDescent="0.25">
      <c r="A13" s="94" t="s">
        <v>31</v>
      </c>
      <c r="B13" s="94" t="s">
        <v>32</v>
      </c>
      <c r="C13" s="95">
        <f>VLOOKUP(A13:A49,data!B:N,5,0)</f>
        <v>0.22651091633081691</v>
      </c>
      <c r="D13" s="95">
        <f>VLOOKUP(A:A,INFO!B:U,11,0)</f>
        <v>501</v>
      </c>
      <c r="E13" s="96">
        <f>VLOOKUP(A13:A49,data!B:N,6,0)</f>
        <v>10.199999999999999</v>
      </c>
      <c r="F13" s="94" t="s">
        <v>4</v>
      </c>
      <c r="G13" s="97">
        <f>VLOOKUP(A:A,INFO!B:U,5,0)</f>
        <v>10.4</v>
      </c>
      <c r="H13" s="97">
        <f>VLOOKUP(A:A,INFO!B:U,6,0)</f>
        <v>6.5000000000000009</v>
      </c>
      <c r="I13" s="97">
        <f>VLOOKUP(A:A,INFO!B:U,7,0)</f>
        <v>17.399999999999999</v>
      </c>
      <c r="J13" s="97">
        <f>VLOOKUP(A:A,INFO!B:U,8,0)</f>
        <v>1.5999999999999999</v>
      </c>
      <c r="K13" s="98">
        <f>VLOOKUP(A:A,INFO!A9:U42,10,0)</f>
        <v>11.6</v>
      </c>
      <c r="L13" s="98">
        <f>VLOOKUP(A:A,INFO!A9:U42,11,0)</f>
        <v>11.76</v>
      </c>
      <c r="M13" s="99">
        <f>VLOOKUP(A13:A49,data!B:AE,14,0)</f>
        <v>0.80049999999999999</v>
      </c>
      <c r="N13" s="94"/>
      <c r="O13" s="100" t="str">
        <f>VLOOKUP(MF!A13:A49,EBL!A9:O45,15,0)</f>
        <v>12-Jan-27</v>
      </c>
      <c r="P13" s="101">
        <f t="shared" ca="1" si="1"/>
        <v>44368.568217245367</v>
      </c>
      <c r="Q13" s="102">
        <f t="shared" ca="1" si="0"/>
        <v>2030.4317827546329</v>
      </c>
      <c r="R13" s="103">
        <f t="shared" si="2"/>
        <v>0.89655172413793105</v>
      </c>
      <c r="S13" s="65">
        <f t="shared" si="3"/>
        <v>-0.16000000000000014</v>
      </c>
      <c r="T13" s="65" t="str">
        <f>VLOOKUP(A13:A49,EBL!A9:O41,8,0)</f>
        <v>7%C</v>
      </c>
      <c r="U13" s="65" t="str">
        <f>VLOOKUP(A13:A49,EBL!A9:O41,9,0)</f>
        <v>5%C</v>
      </c>
      <c r="V13" s="65" t="str">
        <f>VLOOKUP(A13:A49,EBL!A9:O45,10,0)</f>
        <v>No Dividend</v>
      </c>
      <c r="W13" s="144">
        <f>VLOOKUP(A13:A49,EBL!A9:O45,11,0)</f>
        <v>0</v>
      </c>
      <c r="X13" s="66" t="str">
        <f>VLOOKUP(A13:A49,EBL!A9:O45,12,0)</f>
        <v>-</v>
      </c>
      <c r="Y13" s="104">
        <f>VLOOKUP(A13:A49,'weekly total'!A:D,4,0)</f>
        <v>9.7370479999999997</v>
      </c>
      <c r="Z13" s="104">
        <f>VLOOKUP(A13:A49,'weekly total'!A:D,3,0)</f>
        <v>105.97200000000001</v>
      </c>
    </row>
    <row r="14" spans="1:28" s="68" customFormat="1" ht="20.100000000000001" customHeight="1" x14ac:dyDescent="0.25">
      <c r="A14" s="105" t="s">
        <v>35</v>
      </c>
      <c r="B14" s="105" t="s">
        <v>32</v>
      </c>
      <c r="C14" s="95">
        <f>VLOOKUP(A14:A50,data!B:N,5,0)</f>
        <v>0.40078070037206903</v>
      </c>
      <c r="D14" s="106">
        <f>VLOOKUP(A:A,INFO!B:U,11,0)</f>
        <v>668.53</v>
      </c>
      <c r="E14" s="96">
        <f>VLOOKUP(A14:A50,data!B:N,6,0)</f>
        <v>22.9</v>
      </c>
      <c r="F14" s="105" t="s">
        <v>4</v>
      </c>
      <c r="G14" s="107">
        <f>VLOOKUP(A:A,INFO!B:U,5,0)</f>
        <v>21.8</v>
      </c>
      <c r="H14" s="107">
        <f>VLOOKUP(A:A,INFO!B:U,6,0)</f>
        <v>13.739495798319329</v>
      </c>
      <c r="I14" s="107">
        <f>VLOOKUP(A:A,INFO!B:U,7,0)</f>
        <v>17.700000000000003</v>
      </c>
      <c r="J14" s="107">
        <f>VLOOKUP(A:A,INFO!B:U,8,0)</f>
        <v>1.5866666666666667</v>
      </c>
      <c r="K14" s="98">
        <f>VLOOKUP(A:A,INFO!A10:U42,10,0)</f>
        <v>11.8</v>
      </c>
      <c r="L14" s="98">
        <f>VLOOKUP(A:A,INFO!A10:U42,11,0)</f>
        <v>11.55</v>
      </c>
      <c r="M14" s="99">
        <f>VLOOKUP(A14:A50,data!B:AE,14,0)</f>
        <v>0.2596</v>
      </c>
      <c r="N14" s="67"/>
      <c r="O14" s="100" t="str">
        <f>VLOOKUP(MF!A14:A50,EBL!A10:O46,15,0)</f>
        <v>5-Mar-28</v>
      </c>
      <c r="P14" s="101">
        <f t="shared" ca="1" si="1"/>
        <v>44368.568217245367</v>
      </c>
      <c r="Q14" s="108">
        <f t="shared" ca="1" si="0"/>
        <v>2448.4317827546329</v>
      </c>
      <c r="R14" s="109">
        <f t="shared" si="2"/>
        <v>1.847457627118644</v>
      </c>
      <c r="S14" s="67">
        <f t="shared" si="3"/>
        <v>0.25</v>
      </c>
      <c r="T14" s="65" t="str">
        <f>VLOOKUP(A14:A50,EBL!A10:O41,8,0)</f>
        <v>No Dividend</v>
      </c>
      <c r="U14" s="65" t="str">
        <f>VLOOKUP(A14:A50,EBL!A10:O41,9,0)</f>
        <v>8%C</v>
      </c>
      <c r="V14" s="65" t="str">
        <f>VLOOKUP(A14:A50,EBL!A10:O46,10,0)</f>
        <v>No Dividend</v>
      </c>
      <c r="W14" s="144">
        <f>VLOOKUP(A14:A50,EBL!A10:O46,11,0)</f>
        <v>0</v>
      </c>
      <c r="X14" s="66" t="str">
        <f>VLOOKUP(A14:A50,EBL!A10:O46,12,0)</f>
        <v>-</v>
      </c>
      <c r="Y14" s="104">
        <f>VLOOKUP(A14:A50,'weekly total'!A:D,4,0)</f>
        <v>3.5196329999999998</v>
      </c>
      <c r="Z14" s="104">
        <f>VLOOKUP(A14:A50,'weekly total'!A:D,3,0)</f>
        <v>79.039000000000001</v>
      </c>
    </row>
    <row r="15" spans="1:28" s="68" customFormat="1" ht="20.100000000000001" customHeight="1" x14ac:dyDescent="0.25">
      <c r="A15" s="105" t="s">
        <v>69</v>
      </c>
      <c r="B15" s="105" t="s">
        <v>10</v>
      </c>
      <c r="C15" s="95">
        <f>VLOOKUP(A15:A51,data!B:N,5,0)</f>
        <v>0.65618053853205283</v>
      </c>
      <c r="D15" s="106">
        <f>VLOOKUP(A:A,INFO!B:U,11,0)</f>
        <v>1200</v>
      </c>
      <c r="E15" s="96">
        <f>VLOOKUP(A15:A51,data!B:N,6,0)</f>
        <v>7.5</v>
      </c>
      <c r="F15" s="105" t="s">
        <v>4</v>
      </c>
      <c r="G15" s="107">
        <f>VLOOKUP(A:A,INFO!B:U,5,0)</f>
        <v>7.8</v>
      </c>
      <c r="H15" s="107">
        <f>VLOOKUP(A:A,INFO!B:U,6,0)</f>
        <v>-5.857614899369179</v>
      </c>
      <c r="I15" s="107">
        <f>VLOOKUP(A:A,INFO!B:U,7,0)</f>
        <v>17.774999999999999</v>
      </c>
      <c r="J15" s="107">
        <f>VLOOKUP(A:A,INFO!B:U,8,0)</f>
        <v>-1.3316000000000001</v>
      </c>
      <c r="K15" s="98">
        <f>VLOOKUP(A:A,INFO!A11:U42,10,0)</f>
        <v>11.85</v>
      </c>
      <c r="L15" s="98">
        <f>VLOOKUP(A:A,INFO!A11:U42,11,0)</f>
        <v>11.08</v>
      </c>
      <c r="M15" s="99">
        <f>VLOOKUP(A15:A51,data!B:AE,14,0)</f>
        <v>0.81570000000000009</v>
      </c>
      <c r="N15" s="105"/>
      <c r="O15" s="100" t="str">
        <f>VLOOKUP(MF!A15:A51,EBL!A11:O47,15,0)</f>
        <v>6-Feb-30</v>
      </c>
      <c r="P15" s="101">
        <f t="shared" ca="1" si="1"/>
        <v>44368.568217245367</v>
      </c>
      <c r="Q15" s="108">
        <f t="shared" ca="1" si="0"/>
        <v>-33373.568217245367</v>
      </c>
      <c r="R15" s="109">
        <f t="shared" si="2"/>
        <v>0.65822784810126578</v>
      </c>
      <c r="S15" s="67">
        <f t="shared" si="3"/>
        <v>0.76999999999999957</v>
      </c>
      <c r="T15" s="65" t="str">
        <f>VLOOKUP(A15:A51,EBL!A11:O41,8,0)</f>
        <v>9%C</v>
      </c>
      <c r="U15" s="65" t="str">
        <f>VLOOKUP(A15:A51,EBL!A11:O41,9,0)</f>
        <v>8%C</v>
      </c>
      <c r="V15" s="65">
        <f>VLOOKUP(A15:A51,EBL!A11:O47,10,0)</f>
        <v>0</v>
      </c>
      <c r="W15" s="144">
        <f>VLOOKUP(A15:A51,EBL!A11:O47,11,0)</f>
        <v>0</v>
      </c>
      <c r="X15" s="66">
        <f>VLOOKUP(A15:A51,EBL!A11:O47,12,0)</f>
        <v>9.4100000000000003E-2</v>
      </c>
      <c r="Y15" s="104">
        <f>VLOOKUP(A15:A51,'weekly total'!A:D,4,0)</f>
        <v>3.8995839999999999</v>
      </c>
      <c r="Z15" s="104">
        <f>VLOOKUP(A15:A51,'weekly total'!A:D,3,0)</f>
        <v>30.579000000000001</v>
      </c>
    </row>
    <row r="16" spans="1:28" s="68" customFormat="1" ht="20.100000000000001" customHeight="1" x14ac:dyDescent="0.25">
      <c r="A16" s="105" t="s">
        <v>70</v>
      </c>
      <c r="B16" s="105" t="s">
        <v>3</v>
      </c>
      <c r="C16" s="95">
        <f>VLOOKUP(A16:A52,data!B:N,5,0)</f>
        <v>0.64812890852303684</v>
      </c>
      <c r="D16" s="106">
        <f>VLOOKUP(A:A,INFO!B:U,11,0)</f>
        <v>1447.54</v>
      </c>
      <c r="E16" s="96">
        <f>VLOOKUP(A16:A52,data!B:N,6,0)</f>
        <v>7.2</v>
      </c>
      <c r="F16" s="105" t="s">
        <v>4</v>
      </c>
      <c r="G16" s="107">
        <f>VLOOKUP(A:A,INFO!B:U,5,0)</f>
        <v>7.8</v>
      </c>
      <c r="H16" s="107">
        <f>VLOOKUP(A:A,INFO!B:U,6,0)</f>
        <v>3.4210526315789478</v>
      </c>
      <c r="I16" s="107">
        <f>VLOOKUP(A:A,INFO!B:U,7,0)</f>
        <v>17.46</v>
      </c>
      <c r="J16" s="107">
        <f>VLOOKUP(A:A,INFO!B:U,8,0)</f>
        <v>2.2799999999999998</v>
      </c>
      <c r="K16" s="98">
        <f>VLOOKUP(A:A,INFO!A12:U42,10,0)</f>
        <v>11.64</v>
      </c>
      <c r="L16" s="98">
        <f>VLOOKUP(A:A,INFO!A12:U42,11,0)</f>
        <v>11.71</v>
      </c>
      <c r="M16" s="99">
        <f>VLOOKUP(A16:A52,data!B:AE,14,0)</f>
        <v>0.98619999999999997</v>
      </c>
      <c r="N16" s="110"/>
      <c r="O16" s="100" t="str">
        <f>VLOOKUP(MF!A16:A52,EBL!A12:O48,15,0)</f>
        <v>18-Aug-29</v>
      </c>
      <c r="P16" s="101">
        <f t="shared" ca="1" si="1"/>
        <v>44368.568217245367</v>
      </c>
      <c r="Q16" s="108">
        <f t="shared" ca="1" si="0"/>
        <v>2979.4317827546329</v>
      </c>
      <c r="R16" s="109">
        <f t="shared" si="2"/>
        <v>0.67010309278350511</v>
      </c>
      <c r="S16" s="67">
        <f t="shared" si="3"/>
        <v>-7.0000000000000284E-2</v>
      </c>
      <c r="T16" s="65" t="str">
        <f>VLOOKUP(A16:A52,EBL!A12:O41,8,0)</f>
        <v>2%C, 8%</v>
      </c>
      <c r="U16" s="65" t="str">
        <f>VLOOKUP(A16:A52,EBL!A12:O41,9,0)</f>
        <v>3%C</v>
      </c>
      <c r="V16" s="65" t="str">
        <f>VLOOKUP(A16:A52,EBL!A12:O48,10,0)</f>
        <v>No Dividend</v>
      </c>
      <c r="W16" s="144">
        <f>VLOOKUP(A16:A52,EBL!A12:O48,11,0)</f>
        <v>0</v>
      </c>
      <c r="X16" s="66" t="str">
        <f>VLOOKUP(A16:A52,EBL!A12:O48,12,0)</f>
        <v>-</v>
      </c>
      <c r="Y16" s="104">
        <f>VLOOKUP(A16:A52,'weekly total'!A:D,4,0)</f>
        <v>2.8125010000000001</v>
      </c>
      <c r="Z16" s="104">
        <f>VLOOKUP(A16:A52,'weekly total'!A:D,3,0)</f>
        <v>21.866</v>
      </c>
    </row>
    <row r="17" spans="1:26" s="68" customFormat="1" ht="20.100000000000001" customHeight="1" x14ac:dyDescent="0.25">
      <c r="A17" s="105" t="s">
        <v>71</v>
      </c>
      <c r="B17" s="105" t="s">
        <v>3</v>
      </c>
      <c r="C17" s="95">
        <f>VLOOKUP(A17:A53,data!B:N,5,0)</f>
        <v>0.27461128107583666</v>
      </c>
      <c r="D17" s="106">
        <f>VLOOKUP(A:A,INFO!B:U,11,0)</f>
        <v>2242.61</v>
      </c>
      <c r="E17" s="96">
        <f>VLOOKUP(A17:A53,data!B:N,6,0)</f>
        <v>6.1</v>
      </c>
      <c r="F17" s="105" t="s">
        <v>4</v>
      </c>
      <c r="G17" s="107">
        <f>VLOOKUP(A:A,INFO!B:U,5,0)</f>
        <v>6.9</v>
      </c>
      <c r="H17" s="107">
        <f>VLOOKUP(A:A,INFO!B:U,6,0)</f>
        <v>2.8278688524590168</v>
      </c>
      <c r="I17" s="107">
        <f>VLOOKUP(A:A,INFO!B:U,7,0)</f>
        <v>18.240000000000002</v>
      </c>
      <c r="J17" s="107">
        <f>VLOOKUP(A:A,INFO!B:U,8,0)</f>
        <v>2.44</v>
      </c>
      <c r="K17" s="98">
        <f>VLOOKUP(A:A,INFO!A13:U42,10,0)</f>
        <v>12.16</v>
      </c>
      <c r="L17" s="98">
        <f>VLOOKUP(A:A,INFO!A13:U42,11,0)</f>
        <v>11.18</v>
      </c>
      <c r="M17" s="99">
        <f>VLOOKUP(A17:A53,data!B:AE,14,0)</f>
        <v>0.91110000000000002</v>
      </c>
      <c r="N17" s="110"/>
      <c r="O17" s="100" t="str">
        <f>VLOOKUP(MF!A17:A53,EBL!A13:O49,15,0)</f>
        <v>15-May-31</v>
      </c>
      <c r="P17" s="101">
        <f t="shared" ca="1" si="1"/>
        <v>44368.568217245367</v>
      </c>
      <c r="Q17" s="108">
        <f t="shared" ca="1" si="0"/>
        <v>-32910.568217245367</v>
      </c>
      <c r="R17" s="109">
        <f t="shared" si="2"/>
        <v>0.56743421052631582</v>
      </c>
      <c r="S17" s="67">
        <f t="shared" si="3"/>
        <v>0.98000000000000043</v>
      </c>
      <c r="T17" s="65" t="str">
        <f>VLOOKUP(A17:A53,EBL!A13:O41,8,0)</f>
        <v>2%C, 7%</v>
      </c>
      <c r="U17" s="65" t="str">
        <f>VLOOKUP(A17:A53,EBL!A13:O41,9,0)</f>
        <v>3%C</v>
      </c>
      <c r="V17" s="65" t="str">
        <f>VLOOKUP(A17:A53,EBL!A13:O49,10,0)</f>
        <v>No Dividend</v>
      </c>
      <c r="W17" s="144">
        <f>VLOOKUP(A17:A53,EBL!A13:O49,11,0)</f>
        <v>0</v>
      </c>
      <c r="X17" s="66" t="str">
        <f>VLOOKUP(A17:A53,EBL!A13:O49,12,0)</f>
        <v>-</v>
      </c>
      <c r="Y17" s="104">
        <f>VLOOKUP(A17:A53,'weekly total'!A:D,4,0)</f>
        <v>12.991562</v>
      </c>
      <c r="Z17" s="104">
        <f>VLOOKUP(A17:A53,'weekly total'!A:D,3,0)</f>
        <v>91.094999999999999</v>
      </c>
    </row>
    <row r="18" spans="1:26" s="68" customFormat="1" ht="20.100000000000001" customHeight="1" x14ac:dyDescent="0.25">
      <c r="A18" s="105" t="s">
        <v>14</v>
      </c>
      <c r="B18" s="105" t="s">
        <v>3</v>
      </c>
      <c r="C18" s="95">
        <f>VLOOKUP(A18:A54,data!B:N,5,0)</f>
        <v>0.23080929388022542</v>
      </c>
      <c r="D18" s="106">
        <f>VLOOKUP(A:A,INFO!B:U,11,0)</f>
        <v>1432.56</v>
      </c>
      <c r="E18" s="96">
        <f>VLOOKUP(A18:A54,data!B:N,6,0)</f>
        <v>6.7</v>
      </c>
      <c r="F18" s="105" t="s">
        <v>4</v>
      </c>
      <c r="G18" s="107">
        <f>VLOOKUP(A:A,INFO!B:U,5,0)</f>
        <v>7.2</v>
      </c>
      <c r="H18" s="107">
        <f>VLOOKUP(A:A,INFO!B:U,6,0)</f>
        <v>3.1764705882352944</v>
      </c>
      <c r="I18" s="107">
        <f>VLOOKUP(A:A,INFO!B:U,7,0)</f>
        <v>17.88</v>
      </c>
      <c r="J18" s="107">
        <f>VLOOKUP(A:A,INFO!B:U,8,0)</f>
        <v>2.2666666666666666</v>
      </c>
      <c r="K18" s="98">
        <f>VLOOKUP(A:A,INFO!A14:U42,10,0)</f>
        <v>11.92</v>
      </c>
      <c r="L18" s="98">
        <f>VLOOKUP(A:A,INFO!A14:U42,11,0)</f>
        <v>11.35</v>
      </c>
      <c r="M18" s="99">
        <f>VLOOKUP(A18:A54,data!B:AE,14,0)</f>
        <v>0.78029999999999999</v>
      </c>
      <c r="N18" s="110"/>
      <c r="O18" s="100" t="str">
        <f>VLOOKUP(MF!A18:A54,EBL!A14:O50,15,0)</f>
        <v>26-Jun-33</v>
      </c>
      <c r="P18" s="101">
        <f t="shared" ca="1" si="1"/>
        <v>44368.568217245367</v>
      </c>
      <c r="Q18" s="108">
        <f t="shared" ca="1" si="0"/>
        <v>-32137.568217245367</v>
      </c>
      <c r="R18" s="109">
        <f t="shared" si="2"/>
        <v>0.60402684563758391</v>
      </c>
      <c r="S18" s="67">
        <f t="shared" si="3"/>
        <v>0.57000000000000028</v>
      </c>
      <c r="T18" s="65" t="str">
        <f>VLOOKUP(A18:A54,EBL!A14:O41,8,0)</f>
        <v>2%C, 9%</v>
      </c>
      <c r="U18" s="65" t="str">
        <f>VLOOKUP(A18:A54,EBL!A14:O41,9,0)</f>
        <v>3.5%C</v>
      </c>
      <c r="V18" s="65" t="str">
        <f>VLOOKUP(A18:A54,EBL!A14:O50,10,0)</f>
        <v>No Dividend</v>
      </c>
      <c r="W18" s="144">
        <f>VLOOKUP(A18:A54,EBL!A14:O50,11,0)</f>
        <v>0</v>
      </c>
      <c r="X18" s="66" t="str">
        <f>VLOOKUP(A18:A54,EBL!A14:O50,12,0)</f>
        <v>-</v>
      </c>
      <c r="Y18" s="104">
        <f>VLOOKUP(A18:A54,'weekly total'!A:D,4,0)</f>
        <v>16.853987</v>
      </c>
      <c r="Z18" s="104">
        <f>VLOOKUP(A18:A54,'weekly total'!A:D,3,0)</f>
        <v>121.205</v>
      </c>
    </row>
    <row r="19" spans="1:26" s="68" customFormat="1" ht="20.100000000000001" customHeight="1" x14ac:dyDescent="0.25">
      <c r="A19" s="105" t="s">
        <v>15</v>
      </c>
      <c r="B19" s="105" t="s">
        <v>3</v>
      </c>
      <c r="C19" s="95">
        <f>VLOOKUP(A19:A55,data!B:N,5,0)</f>
        <v>0.19836506120590061</v>
      </c>
      <c r="D19" s="106">
        <f>VLOOKUP(A:A,INFO!B:U,11,0)</f>
        <v>7761</v>
      </c>
      <c r="E19" s="96">
        <f>VLOOKUP(A19:A55,data!B:N,6,0)</f>
        <v>5.5</v>
      </c>
      <c r="F19" s="105" t="s">
        <v>4</v>
      </c>
      <c r="G19" s="107">
        <f>VLOOKUP(A:A,INFO!B:U,5,0)</f>
        <v>6</v>
      </c>
      <c r="H19" s="107">
        <f>VLOOKUP(A:A,INFO!B:U,6,0)</f>
        <v>2.5714285714285712</v>
      </c>
      <c r="I19" s="107">
        <f>VLOOKUP(A:A,INFO!B:U,7,0)</f>
        <v>17.46</v>
      </c>
      <c r="J19" s="107">
        <f>VLOOKUP(A:A,INFO!B:U,8,0)</f>
        <v>2.3333333333333335</v>
      </c>
      <c r="K19" s="98">
        <f>VLOOKUP(A:A,INFO!A15:U42,10,0)</f>
        <v>11.64</v>
      </c>
      <c r="L19" s="98">
        <f>VLOOKUP(A:A,INFO!A15:U42,11,0)</f>
        <v>11.14</v>
      </c>
      <c r="M19" s="99">
        <f>VLOOKUP(A19:A55,data!B:AE,14,0)</f>
        <v>0.46029999999999999</v>
      </c>
      <c r="N19" s="110"/>
      <c r="O19" s="100" t="str">
        <f>VLOOKUP(MF!A19:A55,EBL!A15:O51,15,0)</f>
        <v>21-Feb-32</v>
      </c>
      <c r="P19" s="101">
        <f t="shared" ca="1" si="1"/>
        <v>44368.568217245367</v>
      </c>
      <c r="Q19" s="108">
        <f t="shared" ca="1" si="0"/>
        <v>-32628.568217245367</v>
      </c>
      <c r="R19" s="109">
        <f t="shared" si="2"/>
        <v>0.51546391752577314</v>
      </c>
      <c r="S19" s="67">
        <f t="shared" si="3"/>
        <v>0.5</v>
      </c>
      <c r="T19" s="65" t="str">
        <f>VLOOKUP(A19:A55,EBL!A15:O41,8,0)</f>
        <v>2%C, 7%</v>
      </c>
      <c r="U19" s="65" t="str">
        <f>VLOOKUP(A19:A55,EBL!A15:O41,9,0)</f>
        <v>3%C</v>
      </c>
      <c r="V19" s="65" t="str">
        <f>VLOOKUP(A19:A55,EBL!A15:O51,10,0)</f>
        <v>No Dividend</v>
      </c>
      <c r="W19" s="144">
        <f>VLOOKUP(A19:A55,EBL!A15:O51,11,0)</f>
        <v>0</v>
      </c>
      <c r="X19" s="66" t="str">
        <f>VLOOKUP(A19:A55,EBL!A15:O51,12,0)</f>
        <v>-</v>
      </c>
      <c r="Y19" s="104">
        <f>VLOOKUP(A19:A55,'weekly total'!A:D,4,0)</f>
        <v>24.224848000000001</v>
      </c>
      <c r="Z19" s="104">
        <f>VLOOKUP(A19:A55,'weekly total'!A:D,3,0)</f>
        <v>147.38900000000001</v>
      </c>
    </row>
    <row r="20" spans="1:26" s="68" customFormat="1" ht="20.100000000000001" customHeight="1" x14ac:dyDescent="0.25">
      <c r="A20" s="105" t="s">
        <v>72</v>
      </c>
      <c r="B20" s="105" t="s">
        <v>16</v>
      </c>
      <c r="C20" s="95">
        <f>VLOOKUP(A20:A56,data!B:N,5,0)</f>
        <v>0.83650846554851765</v>
      </c>
      <c r="D20" s="106">
        <f>VLOOKUP(A:A,INFO!B:U,11,0)</f>
        <v>1823.98</v>
      </c>
      <c r="E20" s="96">
        <f>VLOOKUP(A20:A56,data!B:N,6,0)</f>
        <v>17</v>
      </c>
      <c r="F20" s="105" t="s">
        <v>4</v>
      </c>
      <c r="G20" s="107">
        <f>VLOOKUP(A:A,INFO!B:U,5,0)</f>
        <v>17.399999999999999</v>
      </c>
      <c r="H20" s="107">
        <f>VLOOKUP(A:A,INFO!B:U,6,0)</f>
        <v>3.3375959079283883</v>
      </c>
      <c r="I20" s="107">
        <f>VLOOKUP(A:A,INFO!B:U,7,0)</f>
        <v>30.660000000000004</v>
      </c>
      <c r="J20" s="107">
        <f>VLOOKUP(A:A,INFO!B:U,8,0)</f>
        <v>5.2133333333333338</v>
      </c>
      <c r="K20" s="98">
        <f>VLOOKUP(A:A,INFO!A16:U42,10,0)</f>
        <v>20.440000000000001</v>
      </c>
      <c r="L20" s="98">
        <f>VLOOKUP(A:A,INFO!A16:U42,11,0)</f>
        <v>11.5</v>
      </c>
      <c r="M20" s="99">
        <f>VLOOKUP(A20:A56,data!B:AE,14,0)</f>
        <v>0.79479999999999995</v>
      </c>
      <c r="N20" s="105"/>
      <c r="O20" s="100" t="str">
        <f>VLOOKUP(MF!A20:A56,EBL!A16:O52,15,0)</f>
        <v>2-Sep-23</v>
      </c>
      <c r="P20" s="101">
        <f t="shared" ca="1" si="1"/>
        <v>44368.568217245367</v>
      </c>
      <c r="Q20" s="108">
        <f t="shared" ca="1" si="0"/>
        <v>802.43178275463288</v>
      </c>
      <c r="R20" s="109">
        <f t="shared" si="2"/>
        <v>0.8512720156555772</v>
      </c>
      <c r="S20" s="67">
        <f t="shared" si="3"/>
        <v>8.9400000000000013</v>
      </c>
      <c r="T20" s="65" t="str">
        <f>VLOOKUP(A20:A56,EBL!A16:O41,8,0)</f>
        <v>12%C</v>
      </c>
      <c r="U20" s="65" t="str">
        <f>VLOOKUP(A20:A56,EBL!A16:O41,9,0)</f>
        <v>9%C</v>
      </c>
      <c r="V20" s="65" t="str">
        <f>VLOOKUP(A20:A56,EBL!A16:O52,10,0)</f>
        <v>7%C</v>
      </c>
      <c r="W20" s="144">
        <f>VLOOKUP(A20:A56,EBL!A16:O52,11,0)</f>
        <v>0</v>
      </c>
      <c r="X20" s="66">
        <f>VLOOKUP(A20:A56,EBL!A16:O52,12,0)</f>
        <v>6.3100000000000003E-2</v>
      </c>
      <c r="Y20" s="104">
        <f>VLOOKUP(A20:A56,'weekly total'!A:D,4,0)</f>
        <v>4.2983989999999999</v>
      </c>
      <c r="Z20" s="104">
        <f>VLOOKUP(A20:A56,'weekly total'!A:D,3,0)</f>
        <v>75.546999999999997</v>
      </c>
    </row>
    <row r="21" spans="1:26" s="68" customFormat="1" ht="20.100000000000001" customHeight="1" x14ac:dyDescent="0.25">
      <c r="A21" s="105" t="s">
        <v>17</v>
      </c>
      <c r="B21" s="105" t="s">
        <v>10</v>
      </c>
      <c r="C21" s="95">
        <f>VLOOKUP(A21:A57,data!B:N,5,0)</f>
        <v>0.70000621750057368</v>
      </c>
      <c r="D21" s="106">
        <f>VLOOKUP(A:A,INFO!B:U,11,0)</f>
        <v>1500</v>
      </c>
      <c r="E21" s="96">
        <v>0</v>
      </c>
      <c r="F21" s="105" t="s">
        <v>4</v>
      </c>
      <c r="G21" s="107">
        <f>VLOOKUP(A:A,INFO!B:U,5,0)</f>
        <v>7.9</v>
      </c>
      <c r="H21" s="107">
        <f>VLOOKUP(A:A,INFO!B:U,6,0)</f>
        <v>-5.7838734869191732</v>
      </c>
      <c r="I21" s="107">
        <f>VLOOKUP(A:A,INFO!B:U,7,0)</f>
        <v>17.43</v>
      </c>
      <c r="J21" s="107">
        <f>VLOOKUP(A:A,INFO!B:U,8,0)</f>
        <v>-1.3658666666666666</v>
      </c>
      <c r="K21" s="98">
        <f>VLOOKUP(A:A,INFO!A17:U42,10,0)</f>
        <v>11.62</v>
      </c>
      <c r="L21" s="98">
        <f>VLOOKUP(A:A,INFO!A17:U42,11,0)</f>
        <v>11.11</v>
      </c>
      <c r="M21" s="99">
        <f>VLOOKUP(A21:A57,data!B:AE,14,0)</f>
        <v>0.88550000000000006</v>
      </c>
      <c r="N21" s="105"/>
      <c r="O21" s="100" t="str">
        <f>VLOOKUP(MF!A21:A57,EBL!A17:O53,15,0)</f>
        <v>27-Sep-30</v>
      </c>
      <c r="P21" s="101">
        <f t="shared" ca="1" si="1"/>
        <v>44368.568217245367</v>
      </c>
      <c r="Q21" s="108">
        <f t="shared" ca="1" si="0"/>
        <v>-33140.568217245367</v>
      </c>
      <c r="R21" s="109">
        <f t="shared" si="2"/>
        <v>0.67986230636833056</v>
      </c>
      <c r="S21" s="67">
        <f t="shared" si="3"/>
        <v>0.50999999999999979</v>
      </c>
      <c r="T21" s="65" t="str">
        <f>VLOOKUP(A21:A57,EBL!A17:O41,8,0)</f>
        <v>9%C</v>
      </c>
      <c r="U21" s="65" t="str">
        <f>VLOOKUP(A21:A57,EBL!A17:O41,9,0)</f>
        <v>8%C</v>
      </c>
      <c r="V21" s="65">
        <f>VLOOKUP(A21:A57,EBL!A17:O53,10,0)</f>
        <v>0</v>
      </c>
      <c r="W21" s="144">
        <f>VLOOKUP(A21:A57,EBL!A17:O53,11,0)</f>
        <v>0</v>
      </c>
      <c r="X21" s="66">
        <f>VLOOKUP(A21:A57,EBL!A17:O53,12,0)</f>
        <v>0.1067</v>
      </c>
      <c r="Y21" s="104">
        <f>VLOOKUP(A21:A57,'weekly total'!A:D,4,0)</f>
        <v>6.8099429999999996</v>
      </c>
      <c r="Z21" s="104">
        <f>VLOOKUP(A21:A57,'weekly total'!A:D,3,0)</f>
        <v>53.336000000000006</v>
      </c>
    </row>
    <row r="22" spans="1:26" s="68" customFormat="1" ht="20.100000000000001" customHeight="1" x14ac:dyDescent="0.25">
      <c r="A22" s="105" t="s">
        <v>73</v>
      </c>
      <c r="B22" s="105" t="s">
        <v>6</v>
      </c>
      <c r="C22" s="95">
        <f>VLOOKUP(A22:A58,data!B:N,5,0)</f>
        <v>0.66529086244400837</v>
      </c>
      <c r="D22" s="106">
        <f>VLOOKUP(A:A,INFO!B:U,11,0)</f>
        <v>1000</v>
      </c>
      <c r="E22" s="96">
        <f>VLOOKUP(A22:A58,data!B:N,6,0)</f>
        <v>6.5</v>
      </c>
      <c r="F22" s="105" t="s">
        <v>4</v>
      </c>
      <c r="G22" s="107">
        <f>VLOOKUP(A:A,INFO!B:U,5,0)</f>
        <v>6.8</v>
      </c>
      <c r="H22" s="107">
        <f>VLOOKUP(A:A,INFO!B:U,6,0)</f>
        <v>20.400000000000002</v>
      </c>
      <c r="I22" s="107">
        <f>VLOOKUP(A:A,INFO!B:U,7,0)</f>
        <v>13.59</v>
      </c>
      <c r="J22" s="107">
        <f>VLOOKUP(A:A,INFO!B:U,8,0)</f>
        <v>0.33333333333333331</v>
      </c>
      <c r="K22" s="98">
        <f>VLOOKUP(A:A,INFO!A18:U42,10,0)</f>
        <v>9.06</v>
      </c>
      <c r="L22" s="98">
        <f>VLOOKUP(A:A,INFO!A18:U42,11,0)</f>
        <v>11.94</v>
      </c>
      <c r="M22" s="99">
        <f>VLOOKUP(A22:A58,data!B:AE,14,0)</f>
        <v>0.8992</v>
      </c>
      <c r="N22" s="105"/>
      <c r="O22" s="100" t="str">
        <f>VLOOKUP(MF!A22:A58,EBL!A18:O54,15,0)</f>
        <v>24-May-20</v>
      </c>
      <c r="P22" s="101">
        <f t="shared" ca="1" si="1"/>
        <v>44368.568217245367</v>
      </c>
      <c r="Q22" s="108">
        <f t="shared" ca="1" si="0"/>
        <v>-393.56821724536712</v>
      </c>
      <c r="R22" s="109">
        <f t="shared" si="2"/>
        <v>0.7505518763796909</v>
      </c>
      <c r="S22" s="67">
        <f t="shared" si="3"/>
        <v>-2.879999999999999</v>
      </c>
      <c r="T22" s="65" t="str">
        <f>VLOOKUP(A22:A58,EBL!A18:O41,8,0)</f>
        <v>5%C</v>
      </c>
      <c r="U22" s="65" t="str">
        <f>VLOOKUP(A22:A58,EBL!A18:O41,9,0)</f>
        <v>4%C</v>
      </c>
      <c r="V22" s="65" t="str">
        <f>VLOOKUP(A22:A58,EBL!A18:O54,10,0)</f>
        <v>5%C</v>
      </c>
      <c r="W22" s="144">
        <f>VLOOKUP(A22:A58,EBL!A18:O54,11,0)</f>
        <v>0</v>
      </c>
      <c r="X22" s="66">
        <f>VLOOKUP(A22:A58,EBL!A18:O54,12,0)</f>
        <v>9.4299999999999995E-2</v>
      </c>
      <c r="Y22" s="104">
        <f>VLOOKUP(A22:A58,'weekly total'!A:D,4,0)</f>
        <v>1.6385069999999999</v>
      </c>
      <c r="Z22" s="104">
        <f>VLOOKUP(A22:A58,'weekly total'!A:D,3,0)</f>
        <v>11.376999999999999</v>
      </c>
    </row>
    <row r="23" spans="1:26" s="68" customFormat="1" ht="20.100000000000001" customHeight="1" x14ac:dyDescent="0.25">
      <c r="A23" s="105" t="s">
        <v>34</v>
      </c>
      <c r="B23" s="105" t="s">
        <v>6</v>
      </c>
      <c r="C23" s="95">
        <f>VLOOKUP(A23:A59,data!B:N,5,0)</f>
        <v>0.2227230414719725</v>
      </c>
      <c r="D23" s="106">
        <f>VLOOKUP(A:A,INFO!B:U,11,0)</f>
        <v>982</v>
      </c>
      <c r="E23" s="96">
        <f>VLOOKUP(A23:A59,data!B:N,6,0)</f>
        <v>8.3000000000000007</v>
      </c>
      <c r="F23" s="105" t="s">
        <v>4</v>
      </c>
      <c r="G23" s="107">
        <f>VLOOKUP(A:A,INFO!B:U,5,0)</f>
        <v>8.6</v>
      </c>
      <c r="H23" s="107">
        <f>VLOOKUP(A:A,INFO!B:U,6,0)</f>
        <v>21.5</v>
      </c>
      <c r="I23" s="107">
        <f>VLOOKUP(A:A,INFO!B:U,7,0)</f>
        <v>16.080000000000002</v>
      </c>
      <c r="J23" s="107">
        <f>VLOOKUP(A:A,INFO!B:U,8,0)</f>
        <v>0.39999999999999997</v>
      </c>
      <c r="K23" s="98">
        <f>VLOOKUP(A:A,INFO!A19:U42,10,0)</f>
        <v>10.72</v>
      </c>
      <c r="L23" s="98">
        <f>VLOOKUP(A:A,INFO!A19:U42,11,0)</f>
        <v>11.36</v>
      </c>
      <c r="M23" s="99">
        <f>VLOOKUP(A23:A59,data!B:AE,14,0)</f>
        <v>0.49059999999999998</v>
      </c>
      <c r="N23" s="105"/>
      <c r="O23" s="100" t="str">
        <f>VLOOKUP(MF!A23:A59,EBL!A19:O55,15,0)</f>
        <v>8-Oct-27</v>
      </c>
      <c r="P23" s="101">
        <f t="shared" ca="1" si="1"/>
        <v>44368.568217245367</v>
      </c>
      <c r="Q23" s="108">
        <f t="shared" ca="1" si="0"/>
        <v>2299.4317827546329</v>
      </c>
      <c r="R23" s="109">
        <f t="shared" si="2"/>
        <v>0.80223880597014918</v>
      </c>
      <c r="S23" s="67">
        <f t="shared" si="3"/>
        <v>-0.63999999999999879</v>
      </c>
      <c r="T23" s="65" t="str">
        <f>VLOOKUP(A23:A59,EBL!A19:O41,8,0)</f>
        <v>5.5%C</v>
      </c>
      <c r="U23" s="65" t="str">
        <f>VLOOKUP(A23:A59,EBL!A19:O41,9,0)</f>
        <v>5%C</v>
      </c>
      <c r="V23" s="65" t="str">
        <f>VLOOKUP(A23:A59,EBL!A19:O55,10,0)</f>
        <v>5%C</v>
      </c>
      <c r="W23" s="144">
        <f>VLOOKUP(A23:A59,EBL!A19:O55,11,0)</f>
        <v>0</v>
      </c>
      <c r="X23" s="66">
        <f>VLOOKUP(A23:A59,EBL!A19:O55,12,0)</f>
        <v>8.0600000000000005E-2</v>
      </c>
      <c r="Y23" s="104">
        <f>VLOOKUP(A23:A59,'weekly total'!A:D,4,0)</f>
        <v>0.87090900000000004</v>
      </c>
      <c r="Z23" s="104">
        <f>VLOOKUP(A23:A59,'weekly total'!A:D,3,0)</f>
        <v>7.6680000000000001</v>
      </c>
    </row>
    <row r="24" spans="1:26" s="68" customFormat="1" ht="20.100000000000001" customHeight="1" x14ac:dyDescent="0.25">
      <c r="A24" s="105" t="s">
        <v>18</v>
      </c>
      <c r="B24" s="105" t="s">
        <v>6</v>
      </c>
      <c r="C24" s="95">
        <f>VLOOKUP(A24:A60,data!B:N,5,0)</f>
        <v>0.65940181180054158</v>
      </c>
      <c r="D24" s="106">
        <f>VLOOKUP(A:A,INFO!B:U,11,0)</f>
        <v>500</v>
      </c>
      <c r="E24" s="96">
        <f>VLOOKUP(A24:A60,data!B:N,6,0)</f>
        <v>7.4</v>
      </c>
      <c r="F24" s="105" t="s">
        <v>4</v>
      </c>
      <c r="G24" s="107">
        <f>VLOOKUP(A:A,INFO!B:U,5,0)</f>
        <v>10.199999999999999</v>
      </c>
      <c r="H24" s="107">
        <f>VLOOKUP(A:A,INFO!B:U,6,0)</f>
        <v>24.677419354838708</v>
      </c>
      <c r="I24" s="107">
        <f>VLOOKUP(A:A,INFO!B:U,7,0)</f>
        <v>15.299999999999999</v>
      </c>
      <c r="J24" s="107">
        <f>VLOOKUP(A:A,INFO!B:U,8,0)</f>
        <v>0.41333333333333333</v>
      </c>
      <c r="K24" s="98">
        <f>VLOOKUP(A:A,INFO!A21:U42,10,0)</f>
        <v>10.199999999999999</v>
      </c>
      <c r="L24" s="98">
        <f>VLOOKUP(A:A,INFO!A21:U42,11,0)</f>
        <v>13.75</v>
      </c>
      <c r="M24" s="99">
        <f>VLOOKUP(A24:A60,data!B:AE,14,0)</f>
        <v>0.89999999999999991</v>
      </c>
      <c r="N24" s="105"/>
      <c r="O24" s="100" t="str">
        <f>VLOOKUP(MF!A24:A60,EBL!A20:O56,15,0)</f>
        <v>18-Jan-20</v>
      </c>
      <c r="P24" s="101">
        <f t="shared" ca="1" si="1"/>
        <v>44368.568217245367</v>
      </c>
      <c r="Q24" s="108">
        <f t="shared" ca="1" si="0"/>
        <v>-520.56821724536712</v>
      </c>
      <c r="R24" s="109">
        <f t="shared" si="2"/>
        <v>1</v>
      </c>
      <c r="S24" s="67">
        <f t="shared" si="3"/>
        <v>-3.5500000000000007</v>
      </c>
      <c r="T24" s="65" t="str">
        <f>VLOOKUP(A24:A60,EBL!A20:O41,8,0)</f>
        <v>5.5%C</v>
      </c>
      <c r="U24" s="65" t="str">
        <f>VLOOKUP(A24:A60,EBL!A20:O41,9,0)</f>
        <v>4.5%C</v>
      </c>
      <c r="V24" s="65" t="str">
        <f>VLOOKUP(A24:A60,EBL!A20:O56,10,0)</f>
        <v>5%C</v>
      </c>
      <c r="W24" s="144">
        <f>VLOOKUP(A24:A60,EBL!A20:O56,11,0)</f>
        <v>0</v>
      </c>
      <c r="X24" s="66">
        <f>VLOOKUP(A24:A60,EBL!A20:O56,12,0)</f>
        <v>8.0600000000000005E-2</v>
      </c>
      <c r="Y24" s="104">
        <f>VLOOKUP(A24:A60,'weekly total'!A:D,4,0)</f>
        <v>4.1531760000000002</v>
      </c>
      <c r="Z24" s="104">
        <f>VLOOKUP(A24:A60,'weekly total'!A:D,3,0)</f>
        <v>42.42</v>
      </c>
    </row>
    <row r="25" spans="1:26" s="68" customFormat="1" ht="20.100000000000001" hidden="1" customHeight="1" x14ac:dyDescent="0.25">
      <c r="A25" s="105" t="s">
        <v>19</v>
      </c>
      <c r="B25" s="105" t="s">
        <v>6</v>
      </c>
      <c r="C25" s="95">
        <f>VLOOKUP(A25:A61,data!B:N,5,0)</f>
        <v>0.56427634831324014</v>
      </c>
      <c r="D25" s="106">
        <f>VLOOKUP(A:A,INFO!B:U,11,0)</f>
        <v>750</v>
      </c>
      <c r="E25" s="96">
        <f>VLOOKUP(A25:A61,data!B:N,6,0)</f>
        <v>9.3000000000000007</v>
      </c>
      <c r="F25" s="105" t="s">
        <v>4</v>
      </c>
      <c r="G25" s="107">
        <f>VLOOKUP(A:A,INFO!B:U,5,0)</f>
        <v>7.3</v>
      </c>
      <c r="H25" s="107">
        <f>VLOOKUP(A:A,INFO!B:U,6,0)</f>
        <v>18.25</v>
      </c>
      <c r="I25" s="107">
        <f>VLOOKUP(A:A,INFO!B:U,7,0)</f>
        <v>13.875</v>
      </c>
      <c r="J25" s="107">
        <f>VLOOKUP(A:A,INFO!B:U,8,0)</f>
        <v>0.39999999999999997</v>
      </c>
      <c r="K25" s="98">
        <f>VLOOKUP(A:A,INFO!A20:U42,10,0)</f>
        <v>9.25</v>
      </c>
      <c r="L25" s="98">
        <f>VLOOKUP(A:A,INFO!A20:U42,11,0)</f>
        <v>12.04</v>
      </c>
      <c r="M25" s="99">
        <f>VLOOKUP(A25:A61,data!B:AE,14,0)</f>
        <v>0.99990000000000001</v>
      </c>
      <c r="N25" s="105"/>
      <c r="O25" s="100" t="e">
        <f>VLOOKUP(MF!A25:A61,EBL!A21:O57,15,0)</f>
        <v>#N/A</v>
      </c>
      <c r="P25" s="101">
        <f t="shared" ca="1" si="1"/>
        <v>44368.568217245367</v>
      </c>
      <c r="Q25" s="108" t="e">
        <f t="shared" ca="1" si="0"/>
        <v>#N/A</v>
      </c>
      <c r="R25" s="109">
        <f t="shared" si="2"/>
        <v>0.78918918918918912</v>
      </c>
      <c r="S25" s="67">
        <f t="shared" si="3"/>
        <v>-2.7899999999999991</v>
      </c>
      <c r="T25" s="65" t="e">
        <f>VLOOKUP(A25:A61,EBL!A21:O41,8,0)</f>
        <v>#N/A</v>
      </c>
      <c r="U25" s="65" t="e">
        <f>VLOOKUP(A25:A61,EBL!A21:O41,9,0)</f>
        <v>#N/A</v>
      </c>
      <c r="V25" s="65" t="e">
        <f>VLOOKUP(A25:A61,EBL!A21:O57,10,0)</f>
        <v>#N/A</v>
      </c>
      <c r="W25" s="144" t="e">
        <f>VLOOKUP(A25:A61,EBL!A21:O57,11,0)</f>
        <v>#N/A</v>
      </c>
      <c r="X25" s="66" t="e">
        <f>VLOOKUP(A25:A61,EBL!A21:O57,12,0)</f>
        <v>#N/A</v>
      </c>
      <c r="Y25" s="104">
        <f>VLOOKUP(A25:A61,'weekly total'!A:D,4,0)</f>
        <v>3.7984450000000001</v>
      </c>
      <c r="Z25" s="104">
        <f>VLOOKUP(A25:A61,'weekly total'!A:D,3,0)</f>
        <v>28.484000000000002</v>
      </c>
    </row>
    <row r="26" spans="1:26" s="68" customFormat="1" ht="20.100000000000001" customHeight="1" x14ac:dyDescent="0.25">
      <c r="A26" s="105" t="s">
        <v>20</v>
      </c>
      <c r="B26" s="105" t="s">
        <v>6</v>
      </c>
      <c r="C26" s="95">
        <f>VLOOKUP(A26:A62,data!B:N,5,0)</f>
        <v>0.21766082259224481</v>
      </c>
      <c r="D26" s="106">
        <f>VLOOKUP(A:A,INFO!B:U,11,0)</f>
        <v>1000</v>
      </c>
      <c r="E26" s="96">
        <f>VLOOKUP(A26:A63,data!B:N,6,0)</f>
        <v>9</v>
      </c>
      <c r="F26" s="105" t="s">
        <v>4</v>
      </c>
      <c r="G26" s="107">
        <f>VLOOKUP(A:A,INFO!B:U,5,0)</f>
        <v>8.8000000000000007</v>
      </c>
      <c r="H26" s="107">
        <f>VLOOKUP(A:A,INFO!B:U,6,0)</f>
        <v>16.09756097560976</v>
      </c>
      <c r="I26" s="107">
        <f>VLOOKUP(A:A,INFO!B:U,7,0)</f>
        <v>15.555</v>
      </c>
      <c r="J26" s="107">
        <f>VLOOKUP(A:A,INFO!B:U,8,0)</f>
        <v>0.54666666666666663</v>
      </c>
      <c r="K26" s="98">
        <f>VLOOKUP(A:A,INFO!A22:U42,10,0)</f>
        <v>10.37</v>
      </c>
      <c r="L26" s="98">
        <f>VLOOKUP(A:A,INFO!A22:U42,11,0)</f>
        <v>11.85</v>
      </c>
      <c r="M26" s="99">
        <f>VLOOKUP(A26:A62,data!B:AE,14,0)</f>
        <v>0.75</v>
      </c>
      <c r="N26" s="105"/>
      <c r="O26" s="100" t="str">
        <f>VLOOKUP(MF!A26:A62,EBL!A22:O58,15,0)</f>
        <v>12-Jun-23</v>
      </c>
      <c r="P26" s="101">
        <f t="shared" ca="1" si="1"/>
        <v>44368.568217245367</v>
      </c>
      <c r="Q26" s="108">
        <f t="shared" ca="1" si="0"/>
        <v>720.43178275463288</v>
      </c>
      <c r="R26" s="109">
        <f t="shared" si="2"/>
        <v>0.84860173577627784</v>
      </c>
      <c r="S26" s="67">
        <f t="shared" si="3"/>
        <v>-1.4800000000000004</v>
      </c>
      <c r="T26" s="65" t="str">
        <f>VLOOKUP(A26:A62,EBL!A22:O41,8,0)</f>
        <v>7%C</v>
      </c>
      <c r="U26" s="65" t="str">
        <f>VLOOKUP(A26:A62,EBL!A22:O41,9,0)</f>
        <v>6%C</v>
      </c>
      <c r="V26" s="65" t="str">
        <f>VLOOKUP(A26:A62,EBL!A22:O58,10,0)</f>
        <v>5%C</v>
      </c>
      <c r="W26" s="144">
        <f>VLOOKUP(A26:A62,EBL!A22:O58,11,0)</f>
        <v>0</v>
      </c>
      <c r="X26" s="66">
        <f>VLOOKUP(A26:A62,EBL!A22:O58,12,0)</f>
        <v>6.5799999999999997E-2</v>
      </c>
      <c r="Y26" s="104">
        <f>VLOOKUP(A26:A62,'weekly total'!A:D,4,0)</f>
        <v>0.53864100000000004</v>
      </c>
      <c r="Z26" s="104">
        <f>VLOOKUP(A26:A62,'weekly total'!A:D,3,0)</f>
        <v>4.7149999999999999</v>
      </c>
    </row>
    <row r="27" spans="1:26" s="68" customFormat="1" ht="20.100000000000001" customHeight="1" x14ac:dyDescent="0.25">
      <c r="A27" s="105" t="s">
        <v>74</v>
      </c>
      <c r="B27" s="105" t="s">
        <v>3</v>
      </c>
      <c r="C27" s="95">
        <f>VLOOKUP(A27:A63,data!B:N,5,0)</f>
        <v>0.6755797912523327</v>
      </c>
      <c r="D27" s="106">
        <f>VLOOKUP(A:A,INFO!B:U,11,0)</f>
        <v>1821.67</v>
      </c>
      <c r="E27" s="96">
        <f>VLOOKUP(A27:A64,data!B:N,6,0)</f>
        <v>6.4</v>
      </c>
      <c r="F27" s="105" t="s">
        <v>4</v>
      </c>
      <c r="G27" s="107">
        <f>VLOOKUP(A:A,INFO!B:U,5,0)</f>
        <v>6.6</v>
      </c>
      <c r="H27" s="107">
        <f>VLOOKUP(A:A,INFO!B:U,6,0)</f>
        <v>2.8125</v>
      </c>
      <c r="I27" s="107">
        <f>VLOOKUP(A:A,INFO!B:U,7,0)</f>
        <v>17.22</v>
      </c>
      <c r="J27" s="107">
        <f>VLOOKUP(A:A,INFO!B:U,8,0)</f>
        <v>2.3466666666666667</v>
      </c>
      <c r="K27" s="98">
        <f>VLOOKUP(A:A,INFO!A23:U42,10,0)</f>
        <v>11.48</v>
      </c>
      <c r="L27" s="98">
        <f>VLOOKUP(A:A,INFO!A23:U42,11,0)</f>
        <v>11.35</v>
      </c>
      <c r="M27" s="99">
        <f>VLOOKUP(A27:A63,data!B:AE,14,0)</f>
        <v>0.79169999999999996</v>
      </c>
      <c r="N27" s="110"/>
      <c r="O27" s="100" t="str">
        <f>VLOOKUP(MF!A27:A63,EBL!A23:O59,15,0)</f>
        <v>31-Mar-30</v>
      </c>
      <c r="P27" s="101">
        <f t="shared" ca="1" si="1"/>
        <v>44368.568217245367</v>
      </c>
      <c r="Q27" s="108">
        <f t="shared" ca="1" si="0"/>
        <v>-33320.568217245367</v>
      </c>
      <c r="R27" s="109">
        <f t="shared" si="2"/>
        <v>0.57491289198606266</v>
      </c>
      <c r="S27" s="67">
        <f t="shared" si="3"/>
        <v>0.13000000000000078</v>
      </c>
      <c r="T27" s="65" t="str">
        <f>VLOOKUP(A27:A63,EBL!A23:O41,8,0)</f>
        <v>2%C, 5%</v>
      </c>
      <c r="U27" s="65" t="str">
        <f>VLOOKUP(A27:A63,EBL!A23:O41,9,0)</f>
        <v>3%C</v>
      </c>
      <c r="V27" s="65" t="str">
        <f>VLOOKUP(A27:A63,EBL!A23:O59,10,0)</f>
        <v>No Dividend</v>
      </c>
      <c r="W27" s="144">
        <f>VLOOKUP(A27:A63,EBL!A23:O59,11,0)</f>
        <v>0</v>
      </c>
      <c r="X27" s="66" t="str">
        <f>VLOOKUP(A27:A63,EBL!A23:O59,12,0)</f>
        <v>-</v>
      </c>
      <c r="Y27" s="104">
        <f>VLOOKUP(A27:A63,'weekly total'!A:D,4,0)</f>
        <v>14.501567</v>
      </c>
      <c r="Z27" s="104">
        <f>VLOOKUP(A27:A63,'weekly total'!A:D,3,0)</f>
        <v>96.364000000000004</v>
      </c>
    </row>
    <row r="28" spans="1:26" s="68" customFormat="1" ht="20.100000000000001" customHeight="1" x14ac:dyDescent="0.25">
      <c r="A28" s="105" t="s">
        <v>21</v>
      </c>
      <c r="B28" s="105" t="s">
        <v>6</v>
      </c>
      <c r="C28" s="95">
        <f>VLOOKUP(A28:A64,data!B:N,5,0)</f>
        <v>0.66942253223365233</v>
      </c>
      <c r="D28" s="106">
        <f>VLOOKUP(A:A,INFO!B:U,11,0)</f>
        <v>1000</v>
      </c>
      <c r="E28" s="96">
        <f>VLOOKUP(A28:A65,data!B:N,6,0)</f>
        <v>6.5</v>
      </c>
      <c r="F28" s="105" t="s">
        <v>4</v>
      </c>
      <c r="G28" s="107">
        <f>VLOOKUP(A:A,INFO!B:U,5,0)</f>
        <v>6.6</v>
      </c>
      <c r="H28" s="107">
        <f>VLOOKUP(A:A,INFO!B:U,6,0)</f>
        <v>45</v>
      </c>
      <c r="I28" s="107">
        <f>VLOOKUP(A:A,INFO!B:U,7,0)</f>
        <v>13.815000000000001</v>
      </c>
      <c r="J28" s="107">
        <f>VLOOKUP(A:A,INFO!B:U,8,0)</f>
        <v>0.14666666666666667</v>
      </c>
      <c r="K28" s="98">
        <f>VLOOKUP(A:A,INFO!A24:U42,10,0)</f>
        <v>9.2100000000000009</v>
      </c>
      <c r="L28" s="98">
        <f>VLOOKUP(A:A,INFO!A24:U42,11,0)</f>
        <v>11.04</v>
      </c>
      <c r="M28" s="99">
        <f>VLOOKUP(A28:A64,data!B:AE,14,0)</f>
        <v>0.9899</v>
      </c>
      <c r="N28" s="105"/>
      <c r="O28" s="100" t="str">
        <f>VLOOKUP(MF!A28:A64,EBL!A24:O60,15,0)</f>
        <v>22-Nov-20</v>
      </c>
      <c r="P28" s="101">
        <f t="shared" ca="1" si="1"/>
        <v>44368.568217245367</v>
      </c>
      <c r="Q28" s="108">
        <f t="shared" ca="1" si="0"/>
        <v>-211.56821724536712</v>
      </c>
      <c r="R28" s="109">
        <f t="shared" si="2"/>
        <v>0.71661237785016274</v>
      </c>
      <c r="S28" s="67">
        <f t="shared" si="3"/>
        <v>-1.8299999999999983</v>
      </c>
      <c r="T28" s="65" t="str">
        <f>VLOOKUP(A28:A64,EBL!A24:O41,8,0)</f>
        <v>9%C</v>
      </c>
      <c r="U28" s="65" t="str">
        <f>VLOOKUP(A28:A64,EBL!A24:O41,9,0)</f>
        <v>6%C</v>
      </c>
      <c r="V28" s="65" t="str">
        <f>VLOOKUP(A28:A64,EBL!A24:O60,10,0)</f>
        <v>4%C</v>
      </c>
      <c r="W28" s="144">
        <f>VLOOKUP(A28:A64,EBL!A24:O60,11,0)</f>
        <v>0</v>
      </c>
      <c r="X28" s="66">
        <f>VLOOKUP(A28:A64,EBL!A24:O60,12,0)</f>
        <v>7.1400000000000005E-2</v>
      </c>
      <c r="Y28" s="104">
        <f>VLOOKUP(A28:A64,'weekly total'!A:D,4,0)</f>
        <v>0.58125899999999997</v>
      </c>
      <c r="Z28" s="104">
        <f>VLOOKUP(A28:A64,'weekly total'!A:D,3,0)</f>
        <v>3.9240000000000004</v>
      </c>
    </row>
    <row r="29" spans="1:26" s="68" customFormat="1" ht="20.100000000000001" customHeight="1" x14ac:dyDescent="0.25">
      <c r="A29" s="105" t="s">
        <v>75</v>
      </c>
      <c r="B29" s="105" t="s">
        <v>10</v>
      </c>
      <c r="C29" s="95">
        <f>VLOOKUP(A29:A65,data!B:N,5,0)</f>
        <v>0.17779633779839665</v>
      </c>
      <c r="D29" s="106">
        <f>VLOOKUP(A:A,INFO!B:U,11,0)</f>
        <v>3110.8</v>
      </c>
      <c r="E29" s="96">
        <f>VLOOKUP(A29:A66,data!B:N,6,0)</f>
        <v>7.4</v>
      </c>
      <c r="F29" s="105" t="s">
        <v>22</v>
      </c>
      <c r="G29" s="107">
        <f>VLOOKUP(A:A,INFO!B:U,5,0)</f>
        <v>7.7</v>
      </c>
      <c r="H29" s="107">
        <f>VLOOKUP(A:A,INFO!B:U,6,0)</f>
        <v>5.8179070646014361</v>
      </c>
      <c r="I29" s="107">
        <f>VLOOKUP(A:A,INFO!B:U,7,0)</f>
        <v>18.465</v>
      </c>
      <c r="J29" s="107">
        <f>VLOOKUP(A:A,INFO!B:U,8,0)</f>
        <v>1.3234999999999999</v>
      </c>
      <c r="K29" s="98">
        <f>VLOOKUP(A:A,INFO!A25:U42,10,0)</f>
        <v>12.31</v>
      </c>
      <c r="L29" s="98">
        <f>VLOOKUP(A:A,INFO!A25:U42,11,0)</f>
        <v>11.22</v>
      </c>
      <c r="M29" s="99">
        <f>VLOOKUP(A29:A65,data!B:AE,14,0)</f>
        <v>0.79420000000000002</v>
      </c>
      <c r="N29" s="105"/>
      <c r="O29" s="100" t="str">
        <f>VLOOKUP(MF!A29:A65,EBL!A25:O61,15,0)</f>
        <v>18-Sep-31</v>
      </c>
      <c r="P29" s="101">
        <f t="shared" ca="1" si="1"/>
        <v>44368.568217245367</v>
      </c>
      <c r="Q29" s="108">
        <f t="shared" ca="1" si="0"/>
        <v>-32784.568217245367</v>
      </c>
      <c r="R29" s="109">
        <f t="shared" si="2"/>
        <v>0.62550771730300569</v>
      </c>
      <c r="S29" s="67">
        <f t="shared" si="3"/>
        <v>1.0899999999999999</v>
      </c>
      <c r="T29" s="65">
        <f>VLOOKUP(A29:A65,EBL!A25:O41,8,0)</f>
        <v>5.5E-2</v>
      </c>
      <c r="U29" s="65" t="str">
        <f>VLOOKUP(A29:A65,EBL!A25:O41,9,0)</f>
        <v>4%C</v>
      </c>
      <c r="V29" s="65" t="str">
        <f>VLOOKUP(A29:A65,EBL!A25:O61,10,0)</f>
        <v>No Dividend</v>
      </c>
      <c r="W29" s="144">
        <f>VLOOKUP(A29:A65,EBL!A25:O61,11,0)</f>
        <v>0</v>
      </c>
      <c r="X29" s="66" t="str">
        <f>VLOOKUP(A29:A65,EBL!A25:O61,12,0)</f>
        <v>-</v>
      </c>
      <c r="Y29" s="104">
        <f>VLOOKUP(A29:A65,'weekly total'!A:D,4,0)</f>
        <v>7.44665</v>
      </c>
      <c r="Z29" s="104">
        <f>VLOOKUP(A29:A65,'weekly total'!A:D,3,0)</f>
        <v>57.260999999999996</v>
      </c>
    </row>
    <row r="30" spans="1:26" s="68" customFormat="1" ht="20.100000000000001" customHeight="1" x14ac:dyDescent="0.25">
      <c r="A30" s="105" t="s">
        <v>76</v>
      </c>
      <c r="B30" s="105" t="s">
        <v>10</v>
      </c>
      <c r="C30" s="95">
        <f>VLOOKUP(A30:A66,data!B:N,5,0)</f>
        <v>0.42312313310080424</v>
      </c>
      <c r="D30" s="106">
        <f>VLOOKUP(A:A,INFO!B:U,11,0)</f>
        <v>1000</v>
      </c>
      <c r="E30" s="96">
        <f>VLOOKUP(A30:A67,data!B:N,6,0)</f>
        <v>9.3000000000000007</v>
      </c>
      <c r="F30" s="105" t="s">
        <v>11</v>
      </c>
      <c r="G30" s="107">
        <f>VLOOKUP(A:A,INFO!B:U,5,0)</f>
        <v>8.1</v>
      </c>
      <c r="H30" s="107">
        <f>VLOOKUP(A:A,INFO!B:U,6,0)</f>
        <v>4.1538461538461542</v>
      </c>
      <c r="I30" s="107">
        <f>VLOOKUP(A:A,INFO!B:U,7,0)</f>
        <v>16.77</v>
      </c>
      <c r="J30" s="107">
        <f>VLOOKUP(A:A,INFO!B:U,8,0)</f>
        <v>1.95</v>
      </c>
      <c r="K30" s="98">
        <f>VLOOKUP(A:A,INFO!A26:U42,10,0)</f>
        <v>11.18</v>
      </c>
      <c r="L30" s="98">
        <f>VLOOKUP(A:A,INFO!A26:U42,11,0)</f>
        <v>10.119999999999999</v>
      </c>
      <c r="M30" s="99">
        <f>VLOOKUP(A30:A66,data!B:AE,14,0)</f>
        <v>0.87650000000000006</v>
      </c>
      <c r="N30" s="105"/>
      <c r="O30" s="100" t="str">
        <f>VLOOKUP(MF!A30:A66,EBL!A26:O62,15,0)</f>
        <v>7-Feb-31</v>
      </c>
      <c r="P30" s="101">
        <f t="shared" ca="1" si="1"/>
        <v>44368.568217245367</v>
      </c>
      <c r="Q30" s="108">
        <f t="shared" ca="1" si="0"/>
        <v>-33007.568217245367</v>
      </c>
      <c r="R30" s="109">
        <f t="shared" si="2"/>
        <v>0.72450805008944541</v>
      </c>
      <c r="S30" s="67">
        <f t="shared" si="3"/>
        <v>1.0600000000000005</v>
      </c>
      <c r="T30" s="65" t="str">
        <f>VLOOKUP(A30:A66,EBL!A26:O41,8,0)</f>
        <v>8%C</v>
      </c>
      <c r="U30" s="65" t="str">
        <f>VLOOKUP(A30:A66,EBL!A26:O41,9,0)</f>
        <v>8%C</v>
      </c>
      <c r="V30" s="65" t="str">
        <f>VLOOKUP(A30:A66,EBL!A26:O62,10,0)</f>
        <v>No Dividend</v>
      </c>
      <c r="W30" s="144">
        <f>VLOOKUP(A30:A66,EBL!A26:O62,11,0)</f>
        <v>0.115</v>
      </c>
      <c r="X30" s="66">
        <f>VLOOKUP(A30:A66,EBL!A26:O62,12,0)</f>
        <v>0.15970000000000001</v>
      </c>
      <c r="Y30" s="104">
        <f>VLOOKUP(A30:A66,'weekly total'!A:D,4,0)</f>
        <v>6.4193639999999998</v>
      </c>
      <c r="Z30" s="104">
        <f>VLOOKUP(A30:A66,'weekly total'!A:D,3,0)</f>
        <v>54.433</v>
      </c>
    </row>
    <row r="31" spans="1:26" s="68" customFormat="1" ht="20.100000000000001" customHeight="1" x14ac:dyDescent="0.25">
      <c r="A31" s="105" t="s">
        <v>77</v>
      </c>
      <c r="B31" s="105" t="s">
        <v>10</v>
      </c>
      <c r="C31" s="95">
        <f>VLOOKUP(A31:A67,data!B:N,5,0)</f>
        <v>0.19125990908194077</v>
      </c>
      <c r="D31" s="106">
        <f>VLOOKUP(A:A,INFO!B:U,11,0)</f>
        <v>1085.03</v>
      </c>
      <c r="E31" s="96">
        <f>VLOOKUP(A31:A68,data!B:N,6,0)</f>
        <v>7.6</v>
      </c>
      <c r="F31" s="105" t="s">
        <v>7</v>
      </c>
      <c r="G31" s="107">
        <f>VLOOKUP(A:A,INFO!B:U,5,0)</f>
        <v>7.8</v>
      </c>
      <c r="H31" s="107">
        <f>VLOOKUP(A:A,INFO!B:U,6,0)</f>
        <v>5.7590076786769044</v>
      </c>
      <c r="I31" s="107">
        <f>VLOOKUP(A:A,INFO!B:U,7,0)</f>
        <v>17.700000000000003</v>
      </c>
      <c r="J31" s="107">
        <f>VLOOKUP(A:A,INFO!B:U,8,0)</f>
        <v>1.3544</v>
      </c>
      <c r="K31" s="98">
        <f>VLOOKUP(A:A,INFO!A27:U42,10,0)</f>
        <v>11.8</v>
      </c>
      <c r="L31" s="98">
        <f>VLOOKUP(A:A,INFO!A27:U42,11,0)</f>
        <v>10.55</v>
      </c>
      <c r="M31" s="99">
        <f>VLOOKUP(A31:A67,data!B:AE,14,0)</f>
        <v>0.85000000000000009</v>
      </c>
      <c r="N31" s="105"/>
      <c r="O31" s="100" t="str">
        <f>VLOOKUP(MF!A31:A67,EBL!A27:O63,15,0)</f>
        <v>23-May-32</v>
      </c>
      <c r="P31" s="101">
        <f t="shared" ca="1" si="1"/>
        <v>44368.568217245367</v>
      </c>
      <c r="Q31" s="108">
        <f t="shared" ca="1" si="0"/>
        <v>-32536.568217245367</v>
      </c>
      <c r="R31" s="109">
        <f t="shared" si="2"/>
        <v>0.66101694915254228</v>
      </c>
      <c r="S31" s="67">
        <f t="shared" si="3"/>
        <v>1.25</v>
      </c>
      <c r="T31" s="65" t="str">
        <f>VLOOKUP(A31:A67,EBL!A27:O41,8,0)</f>
        <v>6%C</v>
      </c>
      <c r="U31" s="65" t="str">
        <f>VLOOKUP(A31:A67,EBL!A27:O41,9,0)</f>
        <v>No Dividend</v>
      </c>
      <c r="V31" s="65" t="str">
        <f>VLOOKUP(A31:A67,EBL!A27:O63,10,0)</f>
        <v>7.25%C</v>
      </c>
      <c r="W31" s="144">
        <f>VLOOKUP(A31:A67,EBL!A27:O63,11,0)</f>
        <v>0</v>
      </c>
      <c r="X31" s="66">
        <f>VLOOKUP(A31:A67,EBL!A27:O63,12,0)</f>
        <v>8.1500000000000003E-2</v>
      </c>
      <c r="Y31" s="104">
        <f>VLOOKUP(A31:A67,'weekly total'!A:D,4,0)</f>
        <v>1.9079790000000001</v>
      </c>
      <c r="Z31" s="104">
        <f>VLOOKUP(A31:A67,'weekly total'!A:D,3,0)</f>
        <v>15.213999999999999</v>
      </c>
    </row>
    <row r="32" spans="1:26" s="68" customFormat="1" ht="20.100000000000001" customHeight="1" x14ac:dyDescent="0.25">
      <c r="A32" s="105" t="s">
        <v>78</v>
      </c>
      <c r="B32" s="105" t="s">
        <v>23</v>
      </c>
      <c r="C32" s="95">
        <f>VLOOKUP(A32:A68,data!B:N,5,0)</f>
        <v>0.17541530524199761</v>
      </c>
      <c r="D32" s="106">
        <f>VLOOKUP(A:A,INFO!B:U,11,0)</f>
        <v>503</v>
      </c>
      <c r="E32" s="96">
        <f>VLOOKUP(A32:A69,data!B:N,6,0)</f>
        <v>14.1</v>
      </c>
      <c r="F32" s="105" t="s">
        <v>4</v>
      </c>
      <c r="G32" s="107">
        <f>VLOOKUP(A:A,INFO!B:U,5,0)</f>
        <v>15</v>
      </c>
      <c r="H32" s="107">
        <f>VLOOKUP(A:A,INFO!B:U,6,0)</f>
        <v>3.8006756756756754</v>
      </c>
      <c r="I32" s="107">
        <f>VLOOKUP(A:A,INFO!B:U,7,0)</f>
        <v>22.605</v>
      </c>
      <c r="J32" s="107">
        <f>VLOOKUP(A:A,INFO!B:U,8,0)</f>
        <v>3.9466666666666668</v>
      </c>
      <c r="K32" s="98">
        <f>VLOOKUP(A:A,INFO!A28:U42,10,0)</f>
        <v>15.07</v>
      </c>
      <c r="L32" s="98">
        <f>VLOOKUP(A:A,INFO!A28:U42,11,0)</f>
        <v>13.84</v>
      </c>
      <c r="M32" s="99">
        <f>VLOOKUP(A32:A68,data!B:AE,14,0)</f>
        <v>0.67200000000000004</v>
      </c>
      <c r="N32" s="105"/>
      <c r="O32" s="100" t="str">
        <f>VLOOKUP(MF!A32:A68,EBL!A28:O64,15,0)</f>
        <v>27-Feb-22</v>
      </c>
      <c r="P32" s="101">
        <f t="shared" ca="1" si="1"/>
        <v>44368.568217245367</v>
      </c>
      <c r="Q32" s="108">
        <f t="shared" ca="1" si="0"/>
        <v>250.43178275463288</v>
      </c>
      <c r="R32" s="109">
        <f t="shared" si="2"/>
        <v>0.99535500995355009</v>
      </c>
      <c r="S32" s="67">
        <f t="shared" si="3"/>
        <v>1.2300000000000004</v>
      </c>
      <c r="T32" s="65" t="str">
        <f>VLOOKUP(A32:A68,EBL!A28:O41,8,0)</f>
        <v>14%C</v>
      </c>
      <c r="U32" s="65" t="str">
        <f>VLOOKUP(A32:A68,EBL!A28:O41,9,0)</f>
        <v>13%C</v>
      </c>
      <c r="V32" s="65" t="str">
        <f>VLOOKUP(A32:A68,EBL!A28:O64,10,0)</f>
        <v>5%C</v>
      </c>
      <c r="W32" s="144">
        <f>VLOOKUP(A32:A68,EBL!A28:O64,11,0)</f>
        <v>0</v>
      </c>
      <c r="X32" s="66">
        <f>VLOOKUP(A32:A68,EBL!A28:O64,12,0)</f>
        <v>5.21E-2</v>
      </c>
      <c r="Y32" s="104">
        <f>VLOOKUP(A32:A68,'weekly total'!A:D,4,0)</f>
        <v>1.9998659999999999</v>
      </c>
      <c r="Z32" s="104">
        <f>VLOOKUP(A32:A68,'weekly total'!A:D,3,0)</f>
        <v>30.531999999999996</v>
      </c>
    </row>
    <row r="33" spans="1:26" ht="20.100000000000001" customHeight="1" x14ac:dyDescent="0.25">
      <c r="A33" s="94" t="s">
        <v>79</v>
      </c>
      <c r="B33" s="94" t="s">
        <v>6</v>
      </c>
      <c r="C33" s="95">
        <f>VLOOKUP(A33:A69,data!B:N,5,0)</f>
        <v>0.71967715233777962</v>
      </c>
      <c r="D33" s="95">
        <f>VLOOKUP(A:A,INFO!B:U,11,0)</f>
        <v>600</v>
      </c>
      <c r="E33" s="96">
        <f>VLOOKUP(A33:A70,data!B:N,6,0)</f>
        <v>8.5</v>
      </c>
      <c r="F33" s="94" t="s">
        <v>4</v>
      </c>
      <c r="G33" s="97">
        <f>VLOOKUP(A:A,INFO!B:U,5,0)</f>
        <v>10.7</v>
      </c>
      <c r="H33" s="97">
        <f>VLOOKUP(A:A,INFO!B:U,6,0)</f>
        <v>28.660714285714281</v>
      </c>
      <c r="I33" s="97">
        <f>VLOOKUP(A:A,INFO!B:U,7,0)</f>
        <v>14.309999999999999</v>
      </c>
      <c r="J33" s="97">
        <f>VLOOKUP(A:A,INFO!B:U,8,0)</f>
        <v>0.37333333333333335</v>
      </c>
      <c r="K33" s="98">
        <f>VLOOKUP(A:A,INFO!A29:U42,10,0)</f>
        <v>9.5399999999999991</v>
      </c>
      <c r="L33" s="98">
        <f>VLOOKUP(A:A,INFO!A29:U42,11,0)</f>
        <v>12.13</v>
      </c>
      <c r="M33" s="99">
        <f>VLOOKUP(A33:A69,data!B:AE,14,0)</f>
        <v>0.66659999999999997</v>
      </c>
      <c r="N33" s="94"/>
      <c r="O33" s="100" t="str">
        <f>VLOOKUP(MF!A33:A69,EBL!A29:O65,15,0)</f>
        <v>9-May-20</v>
      </c>
      <c r="P33" s="101">
        <f t="shared" ca="1" si="1"/>
        <v>44368.568217245367</v>
      </c>
      <c r="Q33" s="102">
        <f t="shared" ca="1" si="0"/>
        <v>-408.56821724536712</v>
      </c>
      <c r="R33" s="103">
        <f t="shared" si="2"/>
        <v>1.1215932914046123</v>
      </c>
      <c r="S33" s="65">
        <f t="shared" si="3"/>
        <v>-2.5900000000000016</v>
      </c>
      <c r="T33" s="65" t="str">
        <f>VLOOKUP(A33:A69,EBL!A29:O41,8,0)</f>
        <v>5%C</v>
      </c>
      <c r="U33" s="65" t="str">
        <f>VLOOKUP(A33:A69,EBL!A29:O41,9,0)</f>
        <v>5%C</v>
      </c>
      <c r="V33" s="65" t="str">
        <f>VLOOKUP(A33:A69,EBL!A29:O65,10,0)</f>
        <v>5%C</v>
      </c>
      <c r="W33" s="144">
        <f>VLOOKUP(A33:A69,EBL!A29:O65,11,0)</f>
        <v>0</v>
      </c>
      <c r="X33" s="66">
        <f>VLOOKUP(A33:A69,EBL!A29:O65,12,0)</f>
        <v>6.4899999999999999E-2</v>
      </c>
      <c r="Y33" s="104">
        <f>VLOOKUP(A33:A69,'weekly total'!A:D,4,0)</f>
        <v>10.414944999999999</v>
      </c>
      <c r="Z33" s="104">
        <f>VLOOKUP(A33:A69,'weekly total'!A:D,3,0)</f>
        <v>128.351</v>
      </c>
    </row>
    <row r="34" spans="1:26" ht="20.100000000000001" customHeight="1" x14ac:dyDescent="0.25">
      <c r="A34" s="94" t="s">
        <v>80</v>
      </c>
      <c r="B34" s="94" t="s">
        <v>3</v>
      </c>
      <c r="C34" s="95">
        <f>VLOOKUP(A34:A70,data!B:N,5,0)</f>
        <v>0.7317197976256653</v>
      </c>
      <c r="D34" s="95">
        <f>VLOOKUP(A:A,INFO!B:U,11,0)</f>
        <v>2818.93</v>
      </c>
      <c r="E34" s="96">
        <f>VLOOKUP(A34:A71,data!B:N,6,0)</f>
        <v>6</v>
      </c>
      <c r="F34" s="94" t="s">
        <v>4</v>
      </c>
      <c r="G34" s="97">
        <f>VLOOKUP(A:A,INFO!B:U,5,0)</f>
        <v>6.6</v>
      </c>
      <c r="H34" s="97">
        <f>VLOOKUP(A:A,INFO!B:U,6,0)</f>
        <v>2.8947368421052633</v>
      </c>
      <c r="I34" s="97">
        <f>VLOOKUP(A:A,INFO!B:U,7,0)</f>
        <v>17.700000000000003</v>
      </c>
      <c r="J34" s="97">
        <f>VLOOKUP(A:A,INFO!B:U,8,0)</f>
        <v>2.2799999999999998</v>
      </c>
      <c r="K34" s="98">
        <f>VLOOKUP(A:A,INFO!A30:U42,10,0)</f>
        <v>11.8</v>
      </c>
      <c r="L34" s="98">
        <f>VLOOKUP(A:A,INFO!A30:U42,11,0)</f>
        <v>11.31</v>
      </c>
      <c r="M34" s="99">
        <f>VLOOKUP(A34:A70,data!B:AE,14,0)</f>
        <v>0.89739999999999998</v>
      </c>
      <c r="N34" s="99"/>
      <c r="O34" s="100" t="str">
        <f>VLOOKUP(MF!A34:A70,EBL!A30:O66,15,0)</f>
        <v>24-Nov-30</v>
      </c>
      <c r="P34" s="101">
        <f t="shared" ca="1" si="1"/>
        <v>44368.568217245367</v>
      </c>
      <c r="Q34" s="102">
        <f t="shared" ca="1" si="0"/>
        <v>-33082.568217245367</v>
      </c>
      <c r="R34" s="103">
        <f t="shared" si="2"/>
        <v>0.55932203389830504</v>
      </c>
      <c r="S34" s="65">
        <f t="shared" si="3"/>
        <v>0.49000000000000021</v>
      </c>
      <c r="T34" s="65" t="str">
        <f>VLOOKUP(A34:A70,EBL!A30:O41,8,0)</f>
        <v>3%C, 6%</v>
      </c>
      <c r="U34" s="65" t="str">
        <f>VLOOKUP(A34:A70,EBL!A30:O41,9,0)</f>
        <v>3%C</v>
      </c>
      <c r="V34" s="65" t="str">
        <f>VLOOKUP(A34:A70,EBL!A30:O66,10,0)</f>
        <v>No Dividend</v>
      </c>
      <c r="W34" s="144">
        <f>VLOOKUP(A34:A70,EBL!A30:O66,11,0)</f>
        <v>0</v>
      </c>
      <c r="X34" s="66" t="str">
        <f>VLOOKUP(A34:A70,EBL!A30:O66,12,0)</f>
        <v>-</v>
      </c>
      <c r="Y34" s="104">
        <f>VLOOKUP(A34:A70,'weekly total'!A:D,4,0)</f>
        <v>14.644301</v>
      </c>
      <c r="Z34" s="104">
        <f>VLOOKUP(A34:A70,'weekly total'!A:D,3,0)</f>
        <v>99.39500000000001</v>
      </c>
    </row>
    <row r="35" spans="1:26" ht="20.100000000000001" customHeight="1" x14ac:dyDescent="0.25">
      <c r="A35" s="94" t="s">
        <v>24</v>
      </c>
      <c r="B35" s="94" t="s">
        <v>3</v>
      </c>
      <c r="C35" s="95">
        <f>VLOOKUP(A35:A71,data!B:N,5,0)</f>
        <v>0.71260932093733609</v>
      </c>
      <c r="D35" s="95">
        <f>VLOOKUP(A:A,INFO!B:U,11,0)</f>
        <v>2991</v>
      </c>
      <c r="E35" s="96">
        <f>VLOOKUP(A35:A72,data!B:N,6,0)</f>
        <v>5.5</v>
      </c>
      <c r="F35" s="94" t="s">
        <v>4</v>
      </c>
      <c r="G35" s="97">
        <f>VLOOKUP(A:A,INFO!B:U,5,0)</f>
        <v>6.2</v>
      </c>
      <c r="H35" s="97">
        <f>VLOOKUP(A:A,INFO!B:U,6,0)</f>
        <v>3.229166666666667</v>
      </c>
      <c r="I35" s="97">
        <f>VLOOKUP(A:A,INFO!B:U,7,0)</f>
        <v>17.700000000000003</v>
      </c>
      <c r="J35" s="97">
        <f>VLOOKUP(A:A,INFO!B:U,8,0)</f>
        <v>1.92</v>
      </c>
      <c r="K35" s="98">
        <f>VLOOKUP(A:A,INFO!A31:U42,10,0)</f>
        <v>11.8</v>
      </c>
      <c r="L35" s="98">
        <f>VLOOKUP(A:A,INFO!A31:U42,11,0)</f>
        <v>11.57</v>
      </c>
      <c r="M35" s="99">
        <f>VLOOKUP(A35:A71,data!B:AE,14,0)</f>
        <v>0.9</v>
      </c>
      <c r="N35" s="98"/>
      <c r="O35" s="100" t="str">
        <f>VLOOKUP(MF!A35:A71,EBL!A31:O67,15,0)</f>
        <v>18-Oct-30</v>
      </c>
      <c r="P35" s="101">
        <f t="shared" ca="1" si="1"/>
        <v>44368.568217245367</v>
      </c>
      <c r="Q35" s="102">
        <f t="shared" ca="1" si="0"/>
        <v>-33119.568217245367</v>
      </c>
      <c r="R35" s="103">
        <f t="shared" si="2"/>
        <v>0.52542372881355925</v>
      </c>
      <c r="S35" s="65">
        <f t="shared" si="3"/>
        <v>0.23000000000000043</v>
      </c>
      <c r="T35" s="65" t="str">
        <f>VLOOKUP(A35:A71,EBL!A31:O41,8,0)</f>
        <v>2%C, 5.5%</v>
      </c>
      <c r="U35" s="65" t="str">
        <f>VLOOKUP(A35:A71,EBL!A31:O41,9,0)</f>
        <v>3%C</v>
      </c>
      <c r="V35" s="65" t="str">
        <f>VLOOKUP(A35:A71,EBL!A31:O67,10,0)</f>
        <v>No Dividend</v>
      </c>
      <c r="W35" s="144">
        <f>VLOOKUP(A35:A71,EBL!A31:O67,11,0)</f>
        <v>0</v>
      </c>
      <c r="X35" s="66" t="str">
        <f>VLOOKUP(A35:A71,EBL!A31:O67,12,0)</f>
        <v>-</v>
      </c>
      <c r="Y35" s="104">
        <f>VLOOKUP(A35:A71,'weekly total'!A:D,4,0)</f>
        <v>14.899018</v>
      </c>
      <c r="Z35" s="104">
        <f>VLOOKUP(A35:A71,'weekly total'!A:D,3,0)</f>
        <v>92.905000000000001</v>
      </c>
    </row>
    <row r="36" spans="1:26" ht="20.100000000000001" customHeight="1" x14ac:dyDescent="0.25">
      <c r="A36" s="94" t="s">
        <v>25</v>
      </c>
      <c r="B36" s="94" t="s">
        <v>6</v>
      </c>
      <c r="C36" s="95">
        <f>VLOOKUP(A36:A72,data!B:N,5,0)</f>
        <v>0.58293401865800276</v>
      </c>
      <c r="D36" s="95">
        <f>VLOOKUP(A:A,INFO!B:U,11,0)</f>
        <v>1000</v>
      </c>
      <c r="E36" s="96">
        <f>VLOOKUP(A36:A73,data!B:N,6,0)</f>
        <v>7.3</v>
      </c>
      <c r="F36" s="94" t="s">
        <v>4</v>
      </c>
      <c r="G36" s="97">
        <f>VLOOKUP(A:A,INFO!B:U,5,0)</f>
        <v>7.5</v>
      </c>
      <c r="H36" s="97">
        <f>VLOOKUP(A:A,INFO!B:U,6,0)</f>
        <v>13.719512195121952</v>
      </c>
      <c r="I36" s="97">
        <f>VLOOKUP(A:A,INFO!B:U,7,0)</f>
        <v>14.835000000000001</v>
      </c>
      <c r="J36" s="97">
        <f>VLOOKUP(A:A,INFO!B:U,8,0)</f>
        <v>0.54666666666666663</v>
      </c>
      <c r="K36" s="98">
        <f>VLOOKUP(A:A,INFO!A32:U42,10,0)</f>
        <v>9.89</v>
      </c>
      <c r="L36" s="98">
        <f>VLOOKUP(A:A,INFO!A32:U42,11,0)</f>
        <v>12.21</v>
      </c>
      <c r="M36" s="99">
        <f>VLOOKUP(A36:A72,data!B:AE,14,0)</f>
        <v>0.79990000000000006</v>
      </c>
      <c r="N36" s="94"/>
      <c r="O36" s="100" t="str">
        <f>VLOOKUP(MF!A36:A72,EBL!A32:O68,15,0)</f>
        <v>2-Feb-20</v>
      </c>
      <c r="P36" s="101">
        <f t="shared" ca="1" si="1"/>
        <v>44368.568217245367</v>
      </c>
      <c r="Q36" s="102">
        <f t="shared" ca="1" si="0"/>
        <v>-505.56821724536712</v>
      </c>
      <c r="R36" s="103">
        <f t="shared" si="2"/>
        <v>0.75834175935288162</v>
      </c>
      <c r="S36" s="65">
        <f t="shared" si="3"/>
        <v>-2.3200000000000003</v>
      </c>
      <c r="T36" s="65" t="str">
        <f>VLOOKUP(A36:A72,EBL!A32:O41,8,0)</f>
        <v>7%C</v>
      </c>
      <c r="U36" s="65" t="str">
        <f>VLOOKUP(A36:A72,EBL!A32:O41,9,0)</f>
        <v>6%C</v>
      </c>
      <c r="V36" s="65" t="str">
        <f>VLOOKUP(A36:A72,EBL!A32:O68,10,0)</f>
        <v>5%C</v>
      </c>
      <c r="W36" s="144">
        <f>VLOOKUP(A36:A72,EBL!A32:O68,11,0)</f>
        <v>0</v>
      </c>
      <c r="X36" s="66">
        <f>VLOOKUP(A36:A72,EBL!A32:O68,12,0)</f>
        <v>0.1</v>
      </c>
      <c r="Y36" s="104">
        <f>VLOOKUP(A36:A72,'weekly total'!A:D,4,0)</f>
        <v>1.6415109999999999</v>
      </c>
      <c r="Z36" s="104">
        <f>VLOOKUP(A36:A72,'weekly total'!A:D,3,0)</f>
        <v>12.515000000000001</v>
      </c>
    </row>
    <row r="37" spans="1:26" ht="20.100000000000001" customHeight="1" x14ac:dyDescent="0.25">
      <c r="A37" s="94" t="s">
        <v>81</v>
      </c>
      <c r="B37" s="94" t="s">
        <v>16</v>
      </c>
      <c r="C37" s="95">
        <f>VLOOKUP(A37:A73,data!B:N,5,0)</f>
        <v>0.33864615735821579</v>
      </c>
      <c r="D37" s="95">
        <f>VLOOKUP(A:A,INFO!B:U,11,0)</f>
        <v>605</v>
      </c>
      <c r="E37" s="96">
        <f>VLOOKUP(A37:A74,data!B:N,6,0)</f>
        <v>12.5</v>
      </c>
      <c r="F37" s="94" t="s">
        <v>4</v>
      </c>
      <c r="G37" s="97">
        <f>VLOOKUP(A:A,INFO!B:U,5,0)</f>
        <v>12.7</v>
      </c>
      <c r="H37" s="97">
        <f>VLOOKUP(A:A,INFO!B:U,6,0)</f>
        <v>12.056962025316453</v>
      </c>
      <c r="I37" s="97">
        <f>VLOOKUP(A:A,INFO!B:U,7,0)</f>
        <v>21.524999999999999</v>
      </c>
      <c r="J37" s="97">
        <f>VLOOKUP(A:A,INFO!B:U,8,0)</f>
        <v>1.0533333333333335</v>
      </c>
      <c r="K37" s="98">
        <f>VLOOKUP(A:A,INFO!A33:U42,10,0)</f>
        <v>14.35</v>
      </c>
      <c r="L37" s="98">
        <f>VLOOKUP(A:A,INFO!A33:U42,11,0)</f>
        <v>11.61</v>
      </c>
      <c r="M37" s="99">
        <f>VLOOKUP(A37:A73,data!B:AE,14,0)</f>
        <v>0.8</v>
      </c>
      <c r="N37" s="94"/>
      <c r="O37" s="100" t="str">
        <f>VLOOKUP(MF!A37:A73,EBL!A33:O69,15,0)</f>
        <v>7-Jul-21</v>
      </c>
      <c r="P37" s="101">
        <f t="shared" ca="1" si="1"/>
        <v>44368.568217245367</v>
      </c>
      <c r="Q37" s="102">
        <f t="shared" ca="1" si="0"/>
        <v>15.431782754632877</v>
      </c>
      <c r="R37" s="103">
        <f t="shared" si="2"/>
        <v>0.8850174216027874</v>
      </c>
      <c r="S37" s="65">
        <f t="shared" si="3"/>
        <v>2.74</v>
      </c>
      <c r="T37" s="65" t="str">
        <f>VLOOKUP(A37:A73,EBL!A33:O41,8,0)</f>
        <v>11%C</v>
      </c>
      <c r="U37" s="65" t="str">
        <f>VLOOKUP(A37:A73,EBL!A33:O41,9,0)</f>
        <v>10%C</v>
      </c>
      <c r="V37" s="65" t="str">
        <f>VLOOKUP(A37:A73,EBL!A33:O69,10,0)</f>
        <v>No Dividend</v>
      </c>
      <c r="W37" s="144">
        <f>VLOOKUP(A37:A73,EBL!A33:O69,11,0)</f>
        <v>0</v>
      </c>
      <c r="X37" s="66" t="str">
        <f>VLOOKUP(A37:A73,EBL!A33:O69,12,0)</f>
        <v>-</v>
      </c>
      <c r="Y37" s="104">
        <f>VLOOKUP(A37:A73,'weekly total'!A:D,4,0)</f>
        <v>1.918231</v>
      </c>
      <c r="Z37" s="104">
        <f>VLOOKUP(A37:A73,'weekly total'!A:D,3,0)</f>
        <v>24.741</v>
      </c>
    </row>
    <row r="38" spans="1:26" ht="20.100000000000001" customHeight="1" x14ac:dyDescent="0.25">
      <c r="A38" s="94" t="s">
        <v>82</v>
      </c>
      <c r="B38" s="94" t="s">
        <v>23</v>
      </c>
      <c r="C38" s="95">
        <f>VLOOKUP(A38:A74,data!B:N,5,0)</f>
        <v>0.26392856463814013</v>
      </c>
      <c r="D38" s="95">
        <f>VLOOKUP(A:A,INFO!B:U,11,0)</f>
        <v>997.84</v>
      </c>
      <c r="E38" s="96">
        <f>VLOOKUP(A38:A75,data!B:N,6,0)</f>
        <v>13.1</v>
      </c>
      <c r="F38" s="94" t="s">
        <v>4</v>
      </c>
      <c r="G38" s="97">
        <f>VLOOKUP(A:A,INFO!B:U,5,0)</f>
        <v>13.1</v>
      </c>
      <c r="H38" s="97">
        <f>VLOOKUP(A:A,INFO!B:U,6,0)</f>
        <v>3.808139534883721</v>
      </c>
      <c r="I38" s="97">
        <f>VLOOKUP(A:A,INFO!B:U,7,0)</f>
        <v>20.835000000000001</v>
      </c>
      <c r="J38" s="97">
        <f>VLOOKUP(A:A,INFO!B:U,8,0)</f>
        <v>3.44</v>
      </c>
      <c r="K38" s="98">
        <f>VLOOKUP(A:A,INFO!A34:U42,10,0)</f>
        <v>13.89</v>
      </c>
      <c r="L38" s="98">
        <f>VLOOKUP(A:A,INFO!A34:U42,11,0)</f>
        <v>12.86</v>
      </c>
      <c r="M38" s="99">
        <f>VLOOKUP(A38:A74,data!B:AE,14,0)</f>
        <v>0.72440000000000004</v>
      </c>
      <c r="N38" s="94"/>
      <c r="O38" s="100" t="str">
        <f>VLOOKUP(MF!A38:A74,EBL!A34:O70,15,0)</f>
        <v>23-May-21</v>
      </c>
      <c r="P38" s="101">
        <f t="shared" ca="1" si="1"/>
        <v>44368.568217245367</v>
      </c>
      <c r="Q38" s="102">
        <f t="shared" ca="1" si="0"/>
        <v>-29.568217245367123</v>
      </c>
      <c r="R38" s="103">
        <f t="shared" si="2"/>
        <v>0.94312455003599704</v>
      </c>
      <c r="S38" s="65">
        <f t="shared" si="3"/>
        <v>1.0300000000000011</v>
      </c>
      <c r="T38" s="65" t="str">
        <f>VLOOKUP(A38:A74,EBL!A34:O41,8,0)</f>
        <v>13%C</v>
      </c>
      <c r="U38" s="65" t="str">
        <f>VLOOKUP(A38:A74,EBL!A34:O41,9,0)</f>
        <v>12%C</v>
      </c>
      <c r="V38" s="65" t="str">
        <f>VLOOKUP(A38:A74,EBL!A34:O70,10,0)</f>
        <v>3%C</v>
      </c>
      <c r="W38" s="144">
        <f>VLOOKUP(A38:A74,EBL!A34:O70,11,0)</f>
        <v>0</v>
      </c>
      <c r="X38" s="66">
        <f>VLOOKUP(A38:A74,EBL!A34:O70,12,0)</f>
        <v>3.2300000000000002E-2</v>
      </c>
      <c r="Y38" s="104">
        <f>VLOOKUP(A38:A74,'weekly total'!A:D,4,0)</f>
        <v>0</v>
      </c>
      <c r="Z38" s="104">
        <f>VLOOKUP(A38:A74,'weekly total'!A:D,3,0)</f>
        <v>0</v>
      </c>
    </row>
    <row r="39" spans="1:26" ht="20.100000000000001" customHeight="1" x14ac:dyDescent="0.25">
      <c r="A39" s="94" t="s">
        <v>84</v>
      </c>
      <c r="B39" s="94" t="s">
        <v>27</v>
      </c>
      <c r="C39" s="95">
        <f>VLOOKUP(A39:A75,data!B:N,5,0)</f>
        <v>0.45280352022426945</v>
      </c>
      <c r="D39" s="95">
        <f>VLOOKUP(A:A,INFO!B:U,11,0)</f>
        <v>729.45</v>
      </c>
      <c r="E39" s="96">
        <f>VLOOKUP(A39:A76,data!B:N,6,0)</f>
        <v>9.1999999999999993</v>
      </c>
      <c r="F39" s="94" t="s">
        <v>4</v>
      </c>
      <c r="G39" s="97">
        <f>VLOOKUP(A:A,INFO!B:U,5,0)</f>
        <v>9.9</v>
      </c>
      <c r="H39" s="97" t="s">
        <v>8</v>
      </c>
      <c r="I39" s="97" t="s">
        <v>8</v>
      </c>
      <c r="J39" s="97">
        <f>VLOOKUP(A:A,INFO!B:U,8,0)</f>
        <v>2.1066666666666669</v>
      </c>
      <c r="K39" s="98">
        <f>VLOOKUP(A:A,INFO!A35:U42,10,0)</f>
        <v>12.25</v>
      </c>
      <c r="L39" s="98">
        <f>VLOOKUP(A:A,INFO!A35:U42,11,0)</f>
        <v>12.07</v>
      </c>
      <c r="M39" s="99">
        <f>VLOOKUP(A39:A75,data!B:AE,14,0)</f>
        <v>0.79089999999999994</v>
      </c>
      <c r="N39" s="94"/>
      <c r="O39" s="100" t="str">
        <f>VLOOKUP(MF!A39:A75,EBL!A35:O71,15,0)</f>
        <v>4-Nov-28</v>
      </c>
      <c r="P39" s="101">
        <f t="shared" ca="1" si="1"/>
        <v>44368.568217245367</v>
      </c>
      <c r="Q39" s="102" t="s">
        <v>8</v>
      </c>
      <c r="R39" s="103">
        <f t="shared" si="2"/>
        <v>0.80816326530612248</v>
      </c>
      <c r="S39" s="65">
        <f t="shared" si="3"/>
        <v>0.17999999999999972</v>
      </c>
      <c r="T39" s="65">
        <f>VLOOKUP(A39:A75,EBL!A35:O41,8,0)</f>
        <v>0</v>
      </c>
      <c r="U39" s="65" t="str">
        <f>VLOOKUP(A39:A75,EBL!A35:O41,9,0)</f>
        <v>5%C</v>
      </c>
      <c r="V39" s="65" t="str">
        <f>VLOOKUP(A39:A75,EBL!A35:O71,10,0)</f>
        <v>2.5%C</v>
      </c>
      <c r="W39" s="144">
        <f>VLOOKUP(A39:A75,EBL!A35:O71,11,0)</f>
        <v>0</v>
      </c>
      <c r="X39" s="66">
        <f>VLOOKUP(A39:A75,EBL!A35:O71,12,0)</f>
        <v>3.2099999999999997E-2</v>
      </c>
      <c r="Y39" s="104">
        <f>VLOOKUP(A39:A75,'weekly total'!A:D,4,0)</f>
        <v>5.6636749999999996</v>
      </c>
      <c r="Z39" s="104">
        <f>VLOOKUP(A39:A75,'weekly total'!A:D,3,0)</f>
        <v>57.258000000000003</v>
      </c>
    </row>
    <row r="40" spans="1:26" ht="20.100000000000001" hidden="1" customHeight="1" x14ac:dyDescent="0.25">
      <c r="A40" s="94" t="s">
        <v>33</v>
      </c>
      <c r="B40" s="94" t="s">
        <v>27</v>
      </c>
      <c r="C40" s="95">
        <f>VLOOKUP(A40:A76,data!B:N,5,0)</f>
        <v>0.26487821704230319</v>
      </c>
      <c r="D40" s="95">
        <f>VLOOKUP(A:A,INFO!B:U,11,0)</f>
        <v>1000</v>
      </c>
      <c r="E40" s="96">
        <f>VLOOKUP(A40:A77,data!B:N,6,0)</f>
        <v>11.1</v>
      </c>
      <c r="F40" s="94" t="s">
        <v>4</v>
      </c>
      <c r="G40" s="97">
        <f>VLOOKUP(A:A,INFO!B:U,5,0)</f>
        <v>12.6</v>
      </c>
      <c r="H40" s="97">
        <f>VLOOKUP(A:A,INFO!B:U,6,0)</f>
        <v>5.220994475138121</v>
      </c>
      <c r="I40" s="97">
        <f>VLOOKUP(A:A,INFO!B:U,7,0)</f>
        <v>16.905000000000001</v>
      </c>
      <c r="J40" s="97">
        <f>VLOOKUP(A:A,INFO!B:U,8,0)</f>
        <v>2.4133333333333336</v>
      </c>
      <c r="K40" s="98">
        <f>VLOOKUP(A:A,INFO!A36:U42,10,0)</f>
        <v>11.27</v>
      </c>
      <c r="L40" s="98">
        <f>VLOOKUP(A:A,INFO!A36:U42,11,0)</f>
        <v>11.87</v>
      </c>
      <c r="M40" s="99">
        <f>VLOOKUP(A40:A76,data!B:AE,14,0)</f>
        <v>0.5</v>
      </c>
      <c r="N40" s="94"/>
      <c r="O40" s="100" t="str">
        <f>VLOOKUP(MF!A40:A76,EBL!A36:O72,15,0)</f>
        <v>11-Feb-27</v>
      </c>
      <c r="P40" s="101">
        <f t="shared" ca="1" si="1"/>
        <v>44368.568217245367</v>
      </c>
      <c r="Q40" s="102">
        <f ca="1">O40-P40</f>
        <v>2060.4317827546329</v>
      </c>
      <c r="R40" s="103">
        <f t="shared" si="2"/>
        <v>1.1180124223602486</v>
      </c>
      <c r="S40" s="65">
        <f t="shared" si="3"/>
        <v>-0.59999999999999964</v>
      </c>
      <c r="T40" s="65" t="str">
        <f>VLOOKUP(A40:A76,EBL!A36:O41,8,0)</f>
        <v>4%C</v>
      </c>
      <c r="U40" s="65" t="str">
        <f>VLOOKUP(A40:A76,EBL!A36:O41,9,0)</f>
        <v>5%C</v>
      </c>
      <c r="V40" s="65" t="str">
        <f>VLOOKUP(A40:A76,EBL!A36:O72,10,0)</f>
        <v>No Dividend</v>
      </c>
      <c r="W40" s="144">
        <f>VLOOKUP(A40:A76,EBL!A36:O72,11,0)</f>
        <v>0</v>
      </c>
      <c r="X40" s="66" t="str">
        <f>VLOOKUP(A40:A76,EBL!A36:O72,12,0)</f>
        <v>-</v>
      </c>
      <c r="Y40" s="104">
        <f>VLOOKUP(A40:A76,'weekly total'!A:D,4,0)</f>
        <v>5.2297789999999997</v>
      </c>
      <c r="Z40" s="104">
        <f>VLOOKUP(A40:A76,'weekly total'!A:D,3,0)</f>
        <v>68.600999999999999</v>
      </c>
    </row>
    <row r="41" spans="1:26" ht="20.100000000000001" customHeight="1" x14ac:dyDescent="0.25">
      <c r="A41" s="94" t="s">
        <v>26</v>
      </c>
      <c r="B41" s="94" t="s">
        <v>27</v>
      </c>
      <c r="C41" s="95">
        <f>VLOOKUP(A41:A77,data!B:N,5,0)</f>
        <v>0.29589848084456893</v>
      </c>
      <c r="D41" s="95">
        <f>VLOOKUP(A:A,INFO!B:U,11,0)</f>
        <v>500</v>
      </c>
      <c r="E41" s="96">
        <f>VLOOKUP(A41:A78,data!B:N,6,0)</f>
        <v>9.9</v>
      </c>
      <c r="F41" s="94" t="s">
        <v>4</v>
      </c>
      <c r="G41" s="97">
        <f>VLOOKUP(A:A,INFO!B:U,5,0)</f>
        <v>10.9</v>
      </c>
      <c r="H41" s="97">
        <f>VLOOKUP(A:A,INFO!B:U,6,0)</f>
        <v>3.820093457943925</v>
      </c>
      <c r="I41" s="97">
        <f>VLOOKUP(A:A,INFO!B:U,7,0)</f>
        <v>17.61</v>
      </c>
      <c r="J41" s="97">
        <f>VLOOKUP(A:A,INFO!B:U,8,0)</f>
        <v>2.8533333333333335</v>
      </c>
      <c r="K41" s="98">
        <f>VLOOKUP(A:A,INFO!A37:U42,10,0)</f>
        <v>11.74</v>
      </c>
      <c r="L41" s="98">
        <f>VLOOKUP(A:A,INFO!A37:U42,11,0)</f>
        <v>12.55</v>
      </c>
      <c r="M41" s="99">
        <f>VLOOKUP(A41:A77,data!B:AE,14,0)</f>
        <v>0.9</v>
      </c>
      <c r="N41" s="94"/>
      <c r="O41" s="100" t="str">
        <f>VLOOKUP(MF!A41:A77,EBL!A37:O73,15,0)</f>
        <v>14-Jan-26</v>
      </c>
      <c r="P41" s="101">
        <f t="shared" ca="1" si="1"/>
        <v>44368.568217245367</v>
      </c>
      <c r="Q41" s="102">
        <f ca="1">O41-P41</f>
        <v>1667.4317827546329</v>
      </c>
      <c r="R41" s="103">
        <f t="shared" si="2"/>
        <v>0.92844974446337314</v>
      </c>
      <c r="S41" s="65">
        <f t="shared" si="3"/>
        <v>-0.8100000000000005</v>
      </c>
      <c r="T41" s="65" t="str">
        <f>VLOOKUP(A41:A77,EBL!A37:O41,8,0)</f>
        <v>7%C</v>
      </c>
      <c r="U41" s="65" t="str">
        <f>VLOOKUP(A41:A77,EBL!A37:O41,9,0)</f>
        <v>5%C</v>
      </c>
      <c r="V41" s="65" t="str">
        <f>VLOOKUP(A41:A77,EBL!A37:O73,10,0)</f>
        <v>No Dividend</v>
      </c>
      <c r="W41" s="144">
        <f>VLOOKUP(A41:A77,EBL!A37:O73,11,0)</f>
        <v>0</v>
      </c>
      <c r="X41" s="66" t="str">
        <f>VLOOKUP(A41:A77,EBL!A37:O73,12,0)</f>
        <v>-</v>
      </c>
      <c r="Y41" s="104">
        <f>VLOOKUP(A41:A77,'weekly total'!A:D,4,0)</f>
        <v>6.6649770000000004</v>
      </c>
      <c r="Z41" s="104">
        <f>VLOOKUP(A41:A77,'weekly total'!A:D,3,0)</f>
        <v>74.600999999999999</v>
      </c>
    </row>
    <row r="42" spans="1:26" ht="20.100000000000001" customHeight="1" x14ac:dyDescent="0.25">
      <c r="A42" s="94" t="s">
        <v>83</v>
      </c>
      <c r="B42" s="94" t="s">
        <v>3</v>
      </c>
      <c r="C42" s="95">
        <f>VLOOKUP(A42:A78,data!B:N,5,0)</f>
        <v>0.65236757800891632</v>
      </c>
      <c r="D42" s="95">
        <f>VLOOKUP(A:A,INFO!B:U,11,0)</f>
        <v>3035.86</v>
      </c>
      <c r="E42" s="96">
        <f>VLOOKUP(A42:A79,data!B:N,6,0)</f>
        <v>6.3</v>
      </c>
      <c r="F42" s="94" t="s">
        <v>4</v>
      </c>
      <c r="G42" s="97">
        <f>VLOOKUP(A:A,INFO!B:U,5,0)</f>
        <v>6.8</v>
      </c>
      <c r="H42" s="97">
        <f>VLOOKUP(A:A,INFO!B:U,6,0)</f>
        <v>2.7868852459016393</v>
      </c>
      <c r="I42" s="97">
        <f>VLOOKUP(A:A,INFO!B:U,7,0)</f>
        <v>17.835000000000001</v>
      </c>
      <c r="J42" s="97">
        <f>VLOOKUP(A:A,INFO!B:U,8,0)</f>
        <v>2.44</v>
      </c>
      <c r="K42" s="98">
        <f>VLOOKUP(A:A,INFO!A38:U42,10,0)</f>
        <v>11.89</v>
      </c>
      <c r="L42" s="98">
        <f>VLOOKUP(A:A,INFO!A38:U42,11,0)</f>
        <v>11.66</v>
      </c>
      <c r="M42" s="99">
        <f>VLOOKUP(A42:A78,data!B:AE,14,0)</f>
        <v>0.9849</v>
      </c>
      <c r="N42" s="99"/>
      <c r="O42" s="100" t="str">
        <f>VLOOKUP(MF!A42:A78,EBL!A38:O74,15,0)</f>
        <v>26-Jan-30</v>
      </c>
      <c r="P42" s="101">
        <f t="shared" ca="1" si="1"/>
        <v>44368.568217245367</v>
      </c>
      <c r="Q42" s="102">
        <f ca="1">O42-P42</f>
        <v>-33384.568217245367</v>
      </c>
      <c r="R42" s="103">
        <f t="shared" si="2"/>
        <v>0.57190916736753572</v>
      </c>
      <c r="S42" s="65">
        <f t="shared" si="3"/>
        <v>0.23000000000000043</v>
      </c>
      <c r="T42" s="65" t="str">
        <f>VLOOKUP(A42:A78,EBL!A38:O41,8,0)</f>
        <v>2%C ,8%</v>
      </c>
      <c r="U42" s="65" t="str">
        <f>VLOOKUP(A42:A78,EBL!A38:O41,9,0)</f>
        <v>3.5%C</v>
      </c>
      <c r="V42" s="65" t="str">
        <f>VLOOKUP(A42:A78,EBL!A38:O74,10,0)</f>
        <v>No Dividend</v>
      </c>
      <c r="W42" s="144">
        <f>VLOOKUP(A42:A78,EBL!A38:O74,11,0)</f>
        <v>0</v>
      </c>
      <c r="X42" s="66" t="str">
        <f>VLOOKUP(A42:A78,EBL!A38:O74,12,0)</f>
        <v>-</v>
      </c>
      <c r="Y42" s="104">
        <f>VLOOKUP(A42:A78,'weekly total'!A:D,4,0)</f>
        <v>25.765867</v>
      </c>
      <c r="Z42" s="104">
        <f>VLOOKUP(A42:A78,'weekly total'!A:D,3,0)</f>
        <v>180.10199999999998</v>
      </c>
    </row>
    <row r="43" spans="1:26" ht="20.100000000000001" customHeight="1" x14ac:dyDescent="0.25">
      <c r="A43" s="94" t="s">
        <v>28</v>
      </c>
      <c r="B43" s="94" t="s">
        <v>29</v>
      </c>
      <c r="C43" s="95">
        <f>VLOOKUP(A43:A79,data!B:N,5,0)</f>
        <v>0.15059805329749545</v>
      </c>
      <c r="D43" s="95">
        <f>VLOOKUP(A:A,INFO!B:U,11,0)</f>
        <v>1043</v>
      </c>
      <c r="E43" s="96">
        <f>VLOOKUP(A43:A80,data!B:N,6,0)</f>
        <v>8.1999999999999993</v>
      </c>
      <c r="F43" s="94" t="s">
        <v>22</v>
      </c>
      <c r="G43" s="97">
        <f>VLOOKUP(A:A,INFO!B:U,5,0)</f>
        <v>9</v>
      </c>
      <c r="H43" s="97">
        <f>VLOOKUP(A:A,INFO!B:U,6,0)</f>
        <v>4.838709677419355</v>
      </c>
      <c r="I43" s="97">
        <f>VLOOKUP(A:A,INFO!B:U,7,0)</f>
        <v>19.274999999999999</v>
      </c>
      <c r="J43" s="97">
        <f>VLOOKUP(A:A,INFO!B:U,8,0)</f>
        <v>1.86</v>
      </c>
      <c r="K43" s="98">
        <f>VLOOKUP(A:A,INFO!A39:U42,10,0)</f>
        <v>12.85</v>
      </c>
      <c r="L43" s="98">
        <f>VLOOKUP(A:A,INFO!A39:U42,11,0)</f>
        <v>11.76</v>
      </c>
      <c r="M43" s="99">
        <f>VLOOKUP(A43:A79,data!B:AE,14,0)</f>
        <v>0.91849999999999998</v>
      </c>
      <c r="N43" s="94"/>
      <c r="O43" s="100" t="str">
        <f>VLOOKUP(MF!A43:A79,EBL!A39:O75,15,0)</f>
        <v>17-Jan-26</v>
      </c>
      <c r="P43" s="101">
        <f t="shared" ca="1" si="1"/>
        <v>44368.568217245367</v>
      </c>
      <c r="Q43" s="102">
        <f ca="1">O43-P43</f>
        <v>1670.4317827546329</v>
      </c>
      <c r="R43" s="103">
        <f t="shared" si="2"/>
        <v>0.70038910505836582</v>
      </c>
      <c r="S43" s="65">
        <f t="shared" si="3"/>
        <v>1.0899999999999999</v>
      </c>
      <c r="T43" s="65" t="str">
        <f>VLOOKUP(A43:A79,EBL!A39:O41,8,0)</f>
        <v>5%C</v>
      </c>
      <c r="U43" s="65" t="str">
        <f>VLOOKUP(A43:A79,EBL!A39:O41,9,0)</f>
        <v>No Dividend</v>
      </c>
      <c r="V43" s="65" t="str">
        <f>VLOOKUP(A43:A79,EBL!A39:O75,10,0)</f>
        <v>3%C</v>
      </c>
      <c r="W43" s="144">
        <f>VLOOKUP(A43:A79,EBL!A39:O75,11,0)</f>
        <v>0</v>
      </c>
      <c r="X43" s="66" t="str">
        <f>VLOOKUP(A43:A79,EBL!A39:O75,12,0)</f>
        <v>3.85%</v>
      </c>
      <c r="Y43" s="104">
        <f>VLOOKUP(A43:A79,'weekly total'!A:D,4,0)</f>
        <v>2.5313140000000001</v>
      </c>
      <c r="Z43" s="104">
        <f>VLOOKUP(A43:A79,'weekly total'!A:D,3,0)</f>
        <v>23.088000000000001</v>
      </c>
    </row>
    <row r="44" spans="1:26" ht="20.100000000000001" customHeight="1" x14ac:dyDescent="0.25">
      <c r="A44" s="94" t="s">
        <v>30</v>
      </c>
      <c r="B44" s="94" t="s">
        <v>29</v>
      </c>
      <c r="C44" s="95">
        <f>VLOOKUP(A44:A80,data!B:N,5,0)</f>
        <v>0.2119753366512942</v>
      </c>
      <c r="D44" s="95">
        <f>VLOOKUP(A:A,INFO!B:U,11,0)</f>
        <v>1587.45</v>
      </c>
      <c r="E44" s="96">
        <f>VLOOKUP(A44:A81,data!B:N,6,0)</f>
        <v>8.4</v>
      </c>
      <c r="F44" s="94" t="s">
        <v>7</v>
      </c>
      <c r="G44" s="97">
        <f>VLOOKUP(A:A,INFO!B:U,5,0)</f>
        <v>8.9</v>
      </c>
      <c r="H44" s="97">
        <f>VLOOKUP(A:A,INFO!B:U,6,0)</f>
        <v>-24.722222222222225</v>
      </c>
      <c r="I44" s="97">
        <f>VLOOKUP(A:A,INFO!B:U,7,0)</f>
        <v>17.145</v>
      </c>
      <c r="J44" s="97">
        <f>VLOOKUP(A:A,INFO!B:U,8,0)</f>
        <v>-0.36</v>
      </c>
      <c r="K44" s="98">
        <f>VLOOKUP(A:A,INFO!A40:U42,10,0)</f>
        <v>11.43</v>
      </c>
      <c r="L44" s="98">
        <f>VLOOKUP(A:A,INFO!A40:U42,11,0)</f>
        <v>11.12</v>
      </c>
      <c r="M44" s="99">
        <f>VLOOKUP(A44:A80,data!B:AE,14,0)</f>
        <v>0.748</v>
      </c>
      <c r="N44" s="94"/>
      <c r="O44" s="100" t="str">
        <f>VLOOKUP(MF!A44:A80,EBL!A40:O76,15,0)</f>
        <v>15-Nov-26</v>
      </c>
      <c r="P44" s="101">
        <f t="shared" ca="1" si="1"/>
        <v>44368.568217245367</v>
      </c>
      <c r="Q44" s="102">
        <f ca="1">O44-P44</f>
        <v>1972.4317827546329</v>
      </c>
      <c r="R44" s="103">
        <f t="shared" si="2"/>
        <v>0.77865266841644798</v>
      </c>
      <c r="S44" s="65">
        <f t="shared" si="3"/>
        <v>0.3100000000000005</v>
      </c>
      <c r="T44" s="65" t="str">
        <f>VLOOKUP(A44:A80,EBL!A40:O41,8,0)</f>
        <v>5%C</v>
      </c>
      <c r="U44" s="65" t="str">
        <f>VLOOKUP(A44:A80,EBL!A40:O41,9,0)</f>
        <v>No Dividend</v>
      </c>
      <c r="V44" s="65" t="str">
        <f>VLOOKUP(A44:A80,EBL!A40:O76,10,0)</f>
        <v>1.6%C</v>
      </c>
      <c r="W44" s="144">
        <f>VLOOKUP(A44:A80,EBL!A40:O76,11,0)</f>
        <v>0</v>
      </c>
      <c r="X44" s="66">
        <f>VLOOKUP(A44:A80,EBL!A40:O76,12,0)</f>
        <v>1.5900000000000001E-2</v>
      </c>
      <c r="Y44" s="104">
        <f>VLOOKUP(A44:A80,'weekly total'!A:D,4,0)</f>
        <v>1.2885</v>
      </c>
      <c r="Z44" s="104">
        <f>VLOOKUP(A44:A80,'weekly total'!A:D,3,0)</f>
        <v>11.641999999999999</v>
      </c>
    </row>
    <row r="54" spans="1:1" x14ac:dyDescent="0.25">
      <c r="A54" s="69" t="s">
        <v>69</v>
      </c>
    </row>
    <row r="55" spans="1:1" x14ac:dyDescent="0.25">
      <c r="A55" s="69" t="s">
        <v>18</v>
      </c>
    </row>
    <row r="56" spans="1:1" x14ac:dyDescent="0.25">
      <c r="A56" s="69" t="s">
        <v>75</v>
      </c>
    </row>
  </sheetData>
  <sortState ref="A8:X44">
    <sortCondition ref="A8:A44"/>
  </sortState>
  <mergeCells count="19">
    <mergeCell ref="H6:H7"/>
    <mergeCell ref="O6:O7"/>
    <mergeCell ref="L6:L7"/>
    <mergeCell ref="K6:K7"/>
    <mergeCell ref="J6:J7"/>
    <mergeCell ref="I6:I7"/>
    <mergeCell ref="A5:Z5"/>
    <mergeCell ref="T6:W6"/>
    <mergeCell ref="G6:G7"/>
    <mergeCell ref="M6:M7"/>
    <mergeCell ref="F6:F7"/>
    <mergeCell ref="E6:E7"/>
    <mergeCell ref="D6:D7"/>
    <mergeCell ref="A6:A7"/>
    <mergeCell ref="B6:B7"/>
    <mergeCell ref="C6:C7"/>
    <mergeCell ref="S6:S7"/>
    <mergeCell ref="R6:R7"/>
    <mergeCell ref="Q6:Q7"/>
  </mergeCells>
  <conditionalFormatting sqref="S8:S44">
    <cfRule type="cellIs" dxfId="6" priority="2" operator="lessThan">
      <formula>0</formula>
    </cfRule>
    <cfRule type="cellIs" dxfId="5" priority="3" operator="greaterThan">
      <formula>0</formula>
    </cfRule>
  </conditionalFormatting>
  <conditionalFormatting sqref="W8:W44">
    <cfRule type="cellIs" dxfId="4" priority="1" operator="greaterThan">
      <formula>0</formula>
    </cfRule>
  </conditionalFormatting>
  <pageMargins left="0.26" right="0.23" top="0.47" bottom="0.39" header="0.3" footer="0.3"/>
  <pageSetup scale="5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workbookViewId="0">
      <selection activeCell="C3" sqref="C3:D39"/>
    </sheetView>
  </sheetViews>
  <sheetFormatPr defaultRowHeight="15" x14ac:dyDescent="0.25"/>
  <cols>
    <col min="1" max="1" width="12.140625" style="80" bestFit="1" customWidth="1"/>
    <col min="2" max="2" width="18.5703125" style="80" bestFit="1" customWidth="1"/>
    <col min="3" max="3" width="11.42578125" bestFit="1" customWidth="1"/>
    <col min="4" max="4" width="8.5703125" bestFit="1" customWidth="1"/>
  </cols>
  <sheetData>
    <row r="2" spans="1:6" x14ac:dyDescent="0.25">
      <c r="C2" s="80" t="s">
        <v>601</v>
      </c>
      <c r="D2" s="80" t="s">
        <v>602</v>
      </c>
    </row>
    <row r="3" spans="1:6" x14ac:dyDescent="0.25">
      <c r="A3" s="80" t="s">
        <v>67</v>
      </c>
      <c r="B3" s="80" t="s">
        <v>612</v>
      </c>
      <c r="C3" s="89">
        <f>VLOOKUP(B3:B39,'Day End Summary'!A:C,2,0)</f>
        <v>78.266999999999996</v>
      </c>
      <c r="D3" s="89">
        <f>VLOOKUP(B3:B39,'Day End Summary'!A:C,3,0)/1000000</f>
        <v>11.327394</v>
      </c>
      <c r="F3">
        <v>1000000</v>
      </c>
    </row>
    <row r="4" spans="1:6" x14ac:dyDescent="0.25">
      <c r="A4" s="80" t="s">
        <v>5</v>
      </c>
      <c r="B4" s="80" t="s">
        <v>613</v>
      </c>
      <c r="C4" s="89">
        <f>VLOOKUP(B4:B40,'Day End Summary'!A:C,2,0)</f>
        <v>70.236999999999995</v>
      </c>
      <c r="D4" s="89">
        <f>VLOOKUP(B4:B40,'Day End Summary'!A:C,3,0)/1000000</f>
        <v>3.4410699999999999</v>
      </c>
    </row>
    <row r="5" spans="1:6" x14ac:dyDescent="0.25">
      <c r="A5" s="80" t="s">
        <v>68</v>
      </c>
      <c r="B5" s="80" t="s">
        <v>614</v>
      </c>
      <c r="C5" s="89">
        <f>VLOOKUP(B5:B41,'Day End Summary'!A:C,2,0)</f>
        <v>118.96799999999999</v>
      </c>
      <c r="D5" s="89">
        <f>VLOOKUP(B5:B41,'Day End Summary'!A:C,3,0)/1000000</f>
        <v>17.575783000000001</v>
      </c>
    </row>
    <row r="6" spans="1:6" x14ac:dyDescent="0.25">
      <c r="A6" s="80" t="s">
        <v>9</v>
      </c>
      <c r="B6" s="80" t="s">
        <v>615</v>
      </c>
      <c r="C6" s="89">
        <f>VLOOKUP(B6:B42,'Day End Summary'!A:C,2,0)</f>
        <v>38.929000000000002</v>
      </c>
      <c r="D6" s="89">
        <f>VLOOKUP(B6:B42,'Day End Summary'!A:C,3,0)/1000000</f>
        <v>4.1941730000000002</v>
      </c>
    </row>
    <row r="7" spans="1:6" x14ac:dyDescent="0.25">
      <c r="A7" s="80" t="s">
        <v>12</v>
      </c>
      <c r="B7" s="80" t="s">
        <v>616</v>
      </c>
      <c r="C7" s="89">
        <f>VLOOKUP(B7:B43,'Day End Summary'!A:C,2,0)</f>
        <v>70.649000000000001</v>
      </c>
      <c r="D7" s="89">
        <f>VLOOKUP(B7:B43,'Day End Summary'!A:C,3,0)/1000000</f>
        <v>6.4185169999999996</v>
      </c>
    </row>
    <row r="8" spans="1:6" x14ac:dyDescent="0.25">
      <c r="A8" s="80" t="s">
        <v>31</v>
      </c>
      <c r="B8" s="80" t="s">
        <v>617</v>
      </c>
      <c r="C8" s="89">
        <f>VLOOKUP(B8:B44,'Day End Summary'!A:C,2,0)</f>
        <v>105.97200000000001</v>
      </c>
      <c r="D8" s="89">
        <f>VLOOKUP(B8:B44,'Day End Summary'!A:C,3,0)/1000000</f>
        <v>9.7370479999999997</v>
      </c>
    </row>
    <row r="9" spans="1:6" x14ac:dyDescent="0.25">
      <c r="A9" s="80" t="s">
        <v>35</v>
      </c>
      <c r="B9" s="80" t="s">
        <v>618</v>
      </c>
      <c r="C9" s="89">
        <f>VLOOKUP(B9:B45,'Day End Summary'!A:C,2,0)</f>
        <v>79.039000000000001</v>
      </c>
      <c r="D9" s="89">
        <f>VLOOKUP(B9:B45,'Day End Summary'!A:C,3,0)/1000000</f>
        <v>3.5196329999999998</v>
      </c>
    </row>
    <row r="10" spans="1:6" x14ac:dyDescent="0.25">
      <c r="A10" s="80" t="s">
        <v>69</v>
      </c>
      <c r="B10" s="80" t="s">
        <v>619</v>
      </c>
      <c r="C10" s="89">
        <f>VLOOKUP(B10:B46,'Day End Summary'!A:C,2,0)</f>
        <v>30.579000000000001</v>
      </c>
      <c r="D10" s="89">
        <f>VLOOKUP(B10:B46,'Day End Summary'!A:C,3,0)/1000000</f>
        <v>3.8995839999999999</v>
      </c>
    </row>
    <row r="11" spans="1:6" x14ac:dyDescent="0.25">
      <c r="A11" s="80" t="s">
        <v>70</v>
      </c>
      <c r="B11" s="80" t="s">
        <v>620</v>
      </c>
      <c r="C11" s="89">
        <f>VLOOKUP(B11:B47,'Day End Summary'!A:C,2,0)</f>
        <v>21.866</v>
      </c>
      <c r="D11" s="89">
        <f>VLOOKUP(B11:B47,'Day End Summary'!A:C,3,0)/1000000</f>
        <v>2.8125010000000001</v>
      </c>
    </row>
    <row r="12" spans="1:6" x14ac:dyDescent="0.25">
      <c r="A12" s="80" t="s">
        <v>71</v>
      </c>
      <c r="B12" s="80" t="s">
        <v>621</v>
      </c>
      <c r="C12" s="89">
        <f>VLOOKUP(B12:B48,'Day End Summary'!A:C,2,0)</f>
        <v>91.094999999999999</v>
      </c>
      <c r="D12" s="89">
        <f>VLOOKUP(B12:B48,'Day End Summary'!A:C,3,0)/1000000</f>
        <v>12.991562</v>
      </c>
    </row>
    <row r="13" spans="1:6" x14ac:dyDescent="0.25">
      <c r="A13" s="80" t="s">
        <v>14</v>
      </c>
      <c r="B13" s="80" t="s">
        <v>622</v>
      </c>
      <c r="C13" s="89">
        <f>VLOOKUP(B13:B49,'Day End Summary'!A:C,2,0)</f>
        <v>121.205</v>
      </c>
      <c r="D13" s="89">
        <f>VLOOKUP(B13:B49,'Day End Summary'!A:C,3,0)/1000000</f>
        <v>16.853987</v>
      </c>
    </row>
    <row r="14" spans="1:6" x14ac:dyDescent="0.25">
      <c r="A14" s="80" t="s">
        <v>15</v>
      </c>
      <c r="B14" s="80" t="s">
        <v>623</v>
      </c>
      <c r="C14" s="89">
        <f>VLOOKUP(B14:B50,'Day End Summary'!A:C,2,0)</f>
        <v>147.38900000000001</v>
      </c>
      <c r="D14" s="89">
        <f>VLOOKUP(B14:B50,'Day End Summary'!A:C,3,0)/1000000</f>
        <v>24.224848000000001</v>
      </c>
    </row>
    <row r="15" spans="1:6" x14ac:dyDescent="0.25">
      <c r="A15" s="80" t="s">
        <v>72</v>
      </c>
      <c r="B15" s="80" t="s">
        <v>624</v>
      </c>
      <c r="C15" s="89">
        <f>VLOOKUP(B15:B51,'Day End Summary'!A:C,2,0)</f>
        <v>75.546999999999997</v>
      </c>
      <c r="D15" s="89">
        <f>VLOOKUP(B15:B51,'Day End Summary'!A:C,3,0)/1000000</f>
        <v>4.2983989999999999</v>
      </c>
    </row>
    <row r="16" spans="1:6" x14ac:dyDescent="0.25">
      <c r="A16" s="80" t="s">
        <v>17</v>
      </c>
      <c r="B16" s="80" t="s">
        <v>625</v>
      </c>
      <c r="C16" s="89">
        <f>VLOOKUP(B16:B52,'Day End Summary'!A:C,2,0)</f>
        <v>53.336000000000006</v>
      </c>
      <c r="D16" s="89">
        <f>VLOOKUP(B16:B52,'Day End Summary'!A:C,3,0)/1000000</f>
        <v>6.8099429999999996</v>
      </c>
    </row>
    <row r="17" spans="1:4" x14ac:dyDescent="0.25">
      <c r="A17" s="80" t="s">
        <v>73</v>
      </c>
      <c r="B17" s="80" t="s">
        <v>626</v>
      </c>
      <c r="C17" s="89">
        <f>VLOOKUP(B17:B53,'Day End Summary'!A:C,2,0)</f>
        <v>11.376999999999999</v>
      </c>
      <c r="D17" s="89">
        <f>VLOOKUP(B17:B53,'Day End Summary'!A:C,3,0)/1000000</f>
        <v>1.6385069999999999</v>
      </c>
    </row>
    <row r="18" spans="1:4" x14ac:dyDescent="0.25">
      <c r="A18" s="80" t="s">
        <v>34</v>
      </c>
      <c r="B18" s="80" t="s">
        <v>627</v>
      </c>
      <c r="C18" s="89">
        <f>VLOOKUP(B18:B54,'Day End Summary'!A:C,2,0)</f>
        <v>7.6680000000000001</v>
      </c>
      <c r="D18" s="89">
        <f>VLOOKUP(B18:B54,'Day End Summary'!A:C,3,0)/1000000</f>
        <v>0.87090900000000004</v>
      </c>
    </row>
    <row r="19" spans="1:4" x14ac:dyDescent="0.25">
      <c r="A19" s="80" t="s">
        <v>18</v>
      </c>
      <c r="B19" s="80" t="s">
        <v>628</v>
      </c>
      <c r="C19" s="89">
        <f>VLOOKUP(B19:B55,'Day End Summary'!A:C,2,0)</f>
        <v>42.42</v>
      </c>
      <c r="D19" s="89">
        <f>VLOOKUP(B19:B55,'Day End Summary'!A:C,3,0)/1000000</f>
        <v>4.1531760000000002</v>
      </c>
    </row>
    <row r="20" spans="1:4" x14ac:dyDescent="0.25">
      <c r="A20" s="80" t="s">
        <v>19</v>
      </c>
      <c r="B20" s="80" t="s">
        <v>629</v>
      </c>
      <c r="C20" s="89">
        <f>VLOOKUP(B20:B56,'Day End Summary'!A:C,2,0)</f>
        <v>28.484000000000002</v>
      </c>
      <c r="D20" s="89">
        <f>VLOOKUP(B20:B56,'Day End Summary'!A:C,3,0)/1000000</f>
        <v>3.7984450000000001</v>
      </c>
    </row>
    <row r="21" spans="1:4" x14ac:dyDescent="0.25">
      <c r="A21" s="80" t="s">
        <v>20</v>
      </c>
      <c r="B21" s="80" t="s">
        <v>630</v>
      </c>
      <c r="C21" s="89">
        <f>VLOOKUP(B21:B57,'Day End Summary'!A:C,2,0)</f>
        <v>4.7149999999999999</v>
      </c>
      <c r="D21" s="89">
        <f>VLOOKUP(B21:B57,'Day End Summary'!A:C,3,0)/1000000</f>
        <v>0.53864100000000004</v>
      </c>
    </row>
    <row r="22" spans="1:4" x14ac:dyDescent="0.25">
      <c r="A22" s="80" t="s">
        <v>74</v>
      </c>
      <c r="B22" s="80" t="s">
        <v>631</v>
      </c>
      <c r="C22" s="89">
        <f>VLOOKUP(B22:B58,'Day End Summary'!A:C,2,0)</f>
        <v>96.364000000000004</v>
      </c>
      <c r="D22" s="89">
        <f>VLOOKUP(B22:B58,'Day End Summary'!A:C,3,0)/1000000</f>
        <v>14.501567</v>
      </c>
    </row>
    <row r="23" spans="1:4" x14ac:dyDescent="0.25">
      <c r="A23" s="80" t="s">
        <v>21</v>
      </c>
      <c r="B23" s="80" t="s">
        <v>632</v>
      </c>
      <c r="C23" s="89">
        <f>VLOOKUP(B23:B59,'Day End Summary'!A:C,2,0)</f>
        <v>3.9240000000000004</v>
      </c>
      <c r="D23" s="89">
        <f>VLOOKUP(B23:B59,'Day End Summary'!A:C,3,0)/1000000</f>
        <v>0.58125899999999997</v>
      </c>
    </row>
    <row r="24" spans="1:4" x14ac:dyDescent="0.25">
      <c r="A24" s="80" t="s">
        <v>75</v>
      </c>
      <c r="B24" s="80" t="s">
        <v>633</v>
      </c>
      <c r="C24" s="89">
        <f>VLOOKUP(B24:B60,'Day End Summary'!A:C,2,0)</f>
        <v>57.260999999999996</v>
      </c>
      <c r="D24" s="89">
        <f>VLOOKUP(B24:B60,'Day End Summary'!A:C,3,0)/1000000</f>
        <v>7.44665</v>
      </c>
    </row>
    <row r="25" spans="1:4" x14ac:dyDescent="0.25">
      <c r="A25" s="80" t="s">
        <v>76</v>
      </c>
      <c r="B25" s="80" t="s">
        <v>634</v>
      </c>
      <c r="C25" s="89">
        <f>VLOOKUP(B25:B61,'Day End Summary'!A:C,2,0)</f>
        <v>54.433</v>
      </c>
      <c r="D25" s="89">
        <f>VLOOKUP(B25:B61,'Day End Summary'!A:C,3,0)/1000000</f>
        <v>6.4193639999999998</v>
      </c>
    </row>
    <row r="26" spans="1:4" x14ac:dyDescent="0.25">
      <c r="A26" s="80" t="s">
        <v>77</v>
      </c>
      <c r="B26" s="80" t="s">
        <v>635</v>
      </c>
      <c r="C26" s="89">
        <f>VLOOKUP(B26:B62,'Day End Summary'!A:C,2,0)</f>
        <v>15.213999999999999</v>
      </c>
      <c r="D26" s="89">
        <f>VLOOKUP(B26:B62,'Day End Summary'!A:C,3,0)/1000000</f>
        <v>1.9079790000000001</v>
      </c>
    </row>
    <row r="27" spans="1:4" x14ac:dyDescent="0.25">
      <c r="A27" s="80" t="s">
        <v>78</v>
      </c>
      <c r="B27" s="80" t="s">
        <v>636</v>
      </c>
      <c r="C27" s="89">
        <f>VLOOKUP(B27:B63,'Day End Summary'!A:C,2,0)</f>
        <v>30.531999999999996</v>
      </c>
      <c r="D27" s="89">
        <f>VLOOKUP(B27:B63,'Day End Summary'!A:C,3,0)/1000000</f>
        <v>1.9998659999999999</v>
      </c>
    </row>
    <row r="28" spans="1:4" x14ac:dyDescent="0.25">
      <c r="A28" s="80" t="s">
        <v>79</v>
      </c>
      <c r="B28" s="80" t="s">
        <v>637</v>
      </c>
      <c r="C28" s="89">
        <f>VLOOKUP(B28:B64,'Day End Summary'!A:C,2,0)</f>
        <v>128.351</v>
      </c>
      <c r="D28" s="89">
        <f>VLOOKUP(B28:B64,'Day End Summary'!A:C,3,0)/1000000</f>
        <v>10.414944999999999</v>
      </c>
    </row>
    <row r="29" spans="1:4" x14ac:dyDescent="0.25">
      <c r="A29" s="80" t="s">
        <v>80</v>
      </c>
      <c r="B29" s="80" t="s">
        <v>638</v>
      </c>
      <c r="C29" s="89">
        <f>VLOOKUP(B29:B65,'Day End Summary'!A:C,2,0)</f>
        <v>99.39500000000001</v>
      </c>
      <c r="D29" s="89">
        <f>VLOOKUP(B29:B65,'Day End Summary'!A:C,3,0)/1000000</f>
        <v>14.644301</v>
      </c>
    </row>
    <row r="30" spans="1:4" x14ac:dyDescent="0.25">
      <c r="A30" s="80" t="s">
        <v>24</v>
      </c>
      <c r="B30" s="80" t="s">
        <v>639</v>
      </c>
      <c r="C30" s="89">
        <f>VLOOKUP(B30:B66,'Day End Summary'!A:C,2,0)</f>
        <v>92.905000000000001</v>
      </c>
      <c r="D30" s="89">
        <f>VLOOKUP(B30:B66,'Day End Summary'!A:C,3,0)/1000000</f>
        <v>14.899018</v>
      </c>
    </row>
    <row r="31" spans="1:4" x14ac:dyDescent="0.25">
      <c r="A31" s="80" t="s">
        <v>25</v>
      </c>
      <c r="B31" s="80" t="s">
        <v>640</v>
      </c>
      <c r="C31" s="89">
        <f>VLOOKUP(B31:B67,'Day End Summary'!A:C,2,0)</f>
        <v>12.515000000000001</v>
      </c>
      <c r="D31" s="89">
        <f>VLOOKUP(B31:B67,'Day End Summary'!A:C,3,0)/1000000</f>
        <v>1.6415109999999999</v>
      </c>
    </row>
    <row r="32" spans="1:4" x14ac:dyDescent="0.25">
      <c r="A32" s="80" t="s">
        <v>81</v>
      </c>
      <c r="B32" s="80" t="s">
        <v>641</v>
      </c>
      <c r="C32" s="89">
        <f>VLOOKUP(B32:B68,'Day End Summary'!A:C,2,0)</f>
        <v>24.741</v>
      </c>
      <c r="D32" s="89">
        <f>VLOOKUP(B32:B68,'Day End Summary'!A:C,3,0)/1000000</f>
        <v>1.918231</v>
      </c>
    </row>
    <row r="33" spans="1:4" x14ac:dyDescent="0.25">
      <c r="A33" s="80" t="s">
        <v>82</v>
      </c>
      <c r="B33" s="80" t="s">
        <v>642</v>
      </c>
      <c r="C33" s="89">
        <f>VLOOKUP(B33:B69,'Day End Summary'!A:C,2,0)</f>
        <v>0</v>
      </c>
      <c r="D33" s="89">
        <f>VLOOKUP(B33:B69,'Day End Summary'!A:C,3,0)/1000000</f>
        <v>0</v>
      </c>
    </row>
    <row r="34" spans="1:4" x14ac:dyDescent="0.25">
      <c r="A34" s="80" t="s">
        <v>84</v>
      </c>
      <c r="B34" s="80" t="s">
        <v>643</v>
      </c>
      <c r="C34" s="89">
        <f>VLOOKUP(B34:B70,'Day End Summary'!A:C,2,0)</f>
        <v>57.258000000000003</v>
      </c>
      <c r="D34" s="89">
        <f>VLOOKUP(B34:B70,'Day End Summary'!A:C,3,0)/1000000</f>
        <v>5.6636749999999996</v>
      </c>
    </row>
    <row r="35" spans="1:4" x14ac:dyDescent="0.25">
      <c r="A35" s="80" t="s">
        <v>33</v>
      </c>
      <c r="B35" s="80" t="s">
        <v>644</v>
      </c>
      <c r="C35" s="89">
        <f>VLOOKUP(B35:B71,'Day End Summary'!A:C,2,0)</f>
        <v>68.600999999999999</v>
      </c>
      <c r="D35" s="89">
        <f>VLOOKUP(B35:B71,'Day End Summary'!A:C,3,0)/1000000</f>
        <v>5.2297789999999997</v>
      </c>
    </row>
    <row r="36" spans="1:4" x14ac:dyDescent="0.25">
      <c r="A36" s="80" t="s">
        <v>26</v>
      </c>
      <c r="B36" s="80" t="s">
        <v>645</v>
      </c>
      <c r="C36" s="89">
        <f>VLOOKUP(B36:B72,'Day End Summary'!A:C,2,0)</f>
        <v>74.600999999999999</v>
      </c>
      <c r="D36" s="89">
        <f>VLOOKUP(B36:B72,'Day End Summary'!A:C,3,0)/1000000</f>
        <v>6.6649770000000004</v>
      </c>
    </row>
    <row r="37" spans="1:4" x14ac:dyDescent="0.25">
      <c r="A37" s="80" t="s">
        <v>83</v>
      </c>
      <c r="B37" s="80" t="s">
        <v>646</v>
      </c>
      <c r="C37" s="89">
        <f>VLOOKUP(B37:B73,'Day End Summary'!A:C,2,0)</f>
        <v>180.10199999999998</v>
      </c>
      <c r="D37" s="89">
        <f>VLOOKUP(B37:B73,'Day End Summary'!A:C,3,0)/1000000</f>
        <v>25.765867</v>
      </c>
    </row>
    <row r="38" spans="1:4" x14ac:dyDescent="0.25">
      <c r="A38" s="80" t="s">
        <v>28</v>
      </c>
      <c r="B38" s="80" t="s">
        <v>647</v>
      </c>
      <c r="C38" s="89">
        <f>VLOOKUP(B38:B74,'Day End Summary'!A:C,2,0)</f>
        <v>23.088000000000001</v>
      </c>
      <c r="D38" s="89">
        <f>VLOOKUP(B38:B74,'Day End Summary'!A:C,3,0)/1000000</f>
        <v>2.5313140000000001</v>
      </c>
    </row>
    <row r="39" spans="1:4" x14ac:dyDescent="0.25">
      <c r="A39" s="80" t="s">
        <v>30</v>
      </c>
      <c r="B39" s="80" t="s">
        <v>648</v>
      </c>
      <c r="C39" s="89">
        <f>VLOOKUP(B39:B75,'Day End Summary'!A:C,2,0)</f>
        <v>11.641999999999999</v>
      </c>
      <c r="D39" s="89">
        <f>VLOOKUP(B39:B75,'Day End Summary'!A:C,3,0)/1000000</f>
        <v>1.2885</v>
      </c>
    </row>
    <row r="42" spans="1:4" x14ac:dyDescent="0.25">
      <c r="A42" s="90"/>
      <c r="B42" s="9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zoomScale="70" zoomScaleNormal="70" workbookViewId="0">
      <selection activeCell="A11" sqref="A11:XFD11"/>
    </sheetView>
  </sheetViews>
  <sheetFormatPr defaultRowHeight="15" x14ac:dyDescent="0.25"/>
  <cols>
    <col min="1" max="2" width="15.7109375" bestFit="1" customWidth="1"/>
  </cols>
  <sheetData>
    <row r="1" spans="1:24" s="43" customFormat="1" ht="17.25" x14ac:dyDescent="0.35">
      <c r="A1" s="35"/>
      <c r="B1" s="36" t="s">
        <v>50</v>
      </c>
      <c r="C1" s="37" t="s">
        <v>114</v>
      </c>
      <c r="D1" s="37" t="s">
        <v>115</v>
      </c>
      <c r="E1" s="37" t="s">
        <v>116</v>
      </c>
      <c r="F1" s="37" t="s">
        <v>117</v>
      </c>
      <c r="G1" s="37" t="s">
        <v>118</v>
      </c>
      <c r="H1" s="38" t="s">
        <v>119</v>
      </c>
      <c r="I1" s="39" t="s">
        <v>120</v>
      </c>
      <c r="J1" s="40" t="s">
        <v>121</v>
      </c>
      <c r="K1" s="41" t="s">
        <v>122</v>
      </c>
      <c r="L1" s="42" t="s">
        <v>123</v>
      </c>
      <c r="O1" s="162">
        <v>2020</v>
      </c>
      <c r="P1" s="163"/>
      <c r="Q1" s="164">
        <v>2019</v>
      </c>
      <c r="R1" s="165"/>
      <c r="S1" s="162">
        <v>2018</v>
      </c>
      <c r="T1" s="163"/>
      <c r="U1" s="164">
        <v>2017</v>
      </c>
      <c r="V1" s="165"/>
      <c r="W1" s="162">
        <v>2016</v>
      </c>
      <c r="X1" s="163"/>
    </row>
    <row r="2" spans="1:24" s="43" customFormat="1" ht="15.75" x14ac:dyDescent="0.3">
      <c r="A2" s="44"/>
      <c r="B2" s="45" t="s">
        <v>124</v>
      </c>
      <c r="C2" s="46"/>
      <c r="D2" s="46"/>
      <c r="E2" s="46"/>
      <c r="F2" s="46"/>
      <c r="G2" s="46"/>
      <c r="H2" s="47"/>
      <c r="I2" s="47"/>
      <c r="J2" s="48"/>
      <c r="K2" s="48"/>
      <c r="L2" s="49"/>
      <c r="O2" s="50" t="s">
        <v>125</v>
      </c>
      <c r="P2" s="50" t="s">
        <v>126</v>
      </c>
      <c r="Q2" s="51" t="s">
        <v>125</v>
      </c>
      <c r="R2" s="51" t="s">
        <v>126</v>
      </c>
      <c r="S2" s="50" t="s">
        <v>125</v>
      </c>
      <c r="T2" s="50" t="s">
        <v>126</v>
      </c>
      <c r="U2" s="51" t="s">
        <v>125</v>
      </c>
      <c r="V2" s="51" t="s">
        <v>126</v>
      </c>
      <c r="W2" s="50" t="s">
        <v>125</v>
      </c>
      <c r="X2" s="50" t="s">
        <v>126</v>
      </c>
    </row>
    <row r="3" spans="1:24" x14ac:dyDescent="0.25">
      <c r="B3" t="s">
        <v>65</v>
      </c>
    </row>
    <row r="4" spans="1:24" x14ac:dyDescent="0.25">
      <c r="A4" t="s">
        <v>67</v>
      </c>
      <c r="B4" t="s">
        <v>67</v>
      </c>
      <c r="C4">
        <v>0.25</v>
      </c>
      <c r="D4">
        <v>0</v>
      </c>
      <c r="E4">
        <v>0.4763</v>
      </c>
      <c r="F4">
        <v>0</v>
      </c>
      <c r="G4">
        <v>0.2737</v>
      </c>
      <c r="H4">
        <v>0.75</v>
      </c>
      <c r="I4">
        <v>1</v>
      </c>
      <c r="J4">
        <v>2899.23</v>
      </c>
      <c r="K4">
        <v>95.54</v>
      </c>
      <c r="L4" t="s">
        <v>109</v>
      </c>
      <c r="M4">
        <v>1</v>
      </c>
      <c r="N4">
        <v>0</v>
      </c>
      <c r="Q4">
        <v>3</v>
      </c>
      <c r="S4">
        <v>2</v>
      </c>
      <c r="T4">
        <v>6</v>
      </c>
      <c r="U4">
        <v>2</v>
      </c>
      <c r="V4">
        <v>10</v>
      </c>
      <c r="W4">
        <v>0</v>
      </c>
      <c r="X4">
        <v>5</v>
      </c>
    </row>
    <row r="5" spans="1:24" x14ac:dyDescent="0.25">
      <c r="A5" t="s">
        <v>5</v>
      </c>
      <c r="B5" t="s">
        <v>5</v>
      </c>
      <c r="C5">
        <v>0.02</v>
      </c>
      <c r="D5">
        <v>0</v>
      </c>
      <c r="E5">
        <v>0.1701</v>
      </c>
      <c r="F5">
        <v>1E-4</v>
      </c>
      <c r="G5">
        <v>0.80979999999999996</v>
      </c>
      <c r="H5">
        <v>0.97989999999999999</v>
      </c>
      <c r="I5">
        <v>1</v>
      </c>
      <c r="J5">
        <v>200</v>
      </c>
      <c r="K5">
        <v>161</v>
      </c>
      <c r="L5" t="s">
        <v>109</v>
      </c>
      <c r="M5">
        <v>1</v>
      </c>
      <c r="N5">
        <v>0</v>
      </c>
      <c r="Q5">
        <v>7</v>
      </c>
      <c r="S5">
        <v>8.5</v>
      </c>
      <c r="T5">
        <v>0</v>
      </c>
      <c r="U5">
        <v>8.5</v>
      </c>
      <c r="V5">
        <v>0</v>
      </c>
      <c r="W5">
        <v>6</v>
      </c>
      <c r="X5">
        <v>0</v>
      </c>
    </row>
    <row r="6" spans="1:24" x14ac:dyDescent="0.25">
      <c r="A6" t="s">
        <v>68</v>
      </c>
      <c r="B6" t="s">
        <v>68</v>
      </c>
      <c r="C6">
        <v>0.17599999999999999</v>
      </c>
      <c r="D6">
        <v>0</v>
      </c>
      <c r="E6">
        <v>0.48420000000000002</v>
      </c>
      <c r="F6">
        <v>0</v>
      </c>
      <c r="G6">
        <v>0.33979999999999999</v>
      </c>
      <c r="H6">
        <v>0.82400000000000007</v>
      </c>
      <c r="I6">
        <v>1</v>
      </c>
      <c r="J6">
        <v>2390.9</v>
      </c>
      <c r="K6">
        <v>126.56</v>
      </c>
      <c r="L6" t="s">
        <v>109</v>
      </c>
      <c r="M6">
        <v>1</v>
      </c>
      <c r="N6">
        <v>0</v>
      </c>
      <c r="S6">
        <v>2</v>
      </c>
      <c r="T6">
        <v>8</v>
      </c>
      <c r="U6">
        <v>3</v>
      </c>
      <c r="V6">
        <v>10</v>
      </c>
      <c r="W6">
        <v>0</v>
      </c>
      <c r="X6">
        <v>7</v>
      </c>
    </row>
    <row r="7" spans="1:24" x14ac:dyDescent="0.25">
      <c r="A7" t="s">
        <v>9</v>
      </c>
      <c r="B7" t="s">
        <v>9</v>
      </c>
      <c r="C7">
        <v>0.1</v>
      </c>
      <c r="D7">
        <v>0</v>
      </c>
      <c r="E7">
        <v>0.73350000000000004</v>
      </c>
      <c r="F7">
        <v>1.09E-2</v>
      </c>
      <c r="G7">
        <v>0.15559999999999999</v>
      </c>
      <c r="H7">
        <v>0.8891</v>
      </c>
      <c r="I7">
        <v>1</v>
      </c>
      <c r="J7">
        <v>1000</v>
      </c>
      <c r="K7">
        <v>134.83000000000001</v>
      </c>
      <c r="L7" t="s">
        <v>109</v>
      </c>
      <c r="M7">
        <v>1</v>
      </c>
      <c r="N7">
        <v>0</v>
      </c>
      <c r="Q7">
        <v>8</v>
      </c>
      <c r="S7">
        <v>8</v>
      </c>
      <c r="T7">
        <v>0</v>
      </c>
      <c r="U7">
        <v>7</v>
      </c>
      <c r="V7">
        <v>0</v>
      </c>
      <c r="W7">
        <v>13</v>
      </c>
      <c r="X7">
        <v>0</v>
      </c>
    </row>
    <row r="8" spans="1:24" x14ac:dyDescent="0.25">
      <c r="A8" t="s">
        <v>12</v>
      </c>
      <c r="B8" t="s">
        <v>12</v>
      </c>
      <c r="C8">
        <v>0.2727</v>
      </c>
      <c r="D8">
        <v>0</v>
      </c>
      <c r="E8">
        <v>0.32</v>
      </c>
      <c r="F8">
        <v>5.0000000000000001E-4</v>
      </c>
      <c r="G8">
        <v>0.40679999999999999</v>
      </c>
      <c r="H8">
        <v>0.7268</v>
      </c>
      <c r="I8">
        <v>1</v>
      </c>
      <c r="J8">
        <v>617.86</v>
      </c>
      <c r="K8">
        <v>199.51</v>
      </c>
      <c r="L8" t="s">
        <v>109</v>
      </c>
      <c r="M8">
        <v>1</v>
      </c>
      <c r="N8">
        <v>0</v>
      </c>
      <c r="Q8">
        <v>7.5</v>
      </c>
      <c r="S8">
        <v>12</v>
      </c>
      <c r="T8">
        <v>0</v>
      </c>
      <c r="U8">
        <v>15.5</v>
      </c>
      <c r="V8">
        <v>0</v>
      </c>
      <c r="W8">
        <v>13</v>
      </c>
      <c r="X8">
        <v>0</v>
      </c>
    </row>
    <row r="9" spans="1:24" x14ac:dyDescent="0.25">
      <c r="A9" t="s">
        <v>31</v>
      </c>
      <c r="B9" t="s">
        <v>31</v>
      </c>
      <c r="C9">
        <v>0.19950000000000001</v>
      </c>
      <c r="D9">
        <v>0</v>
      </c>
      <c r="E9">
        <v>0.6754</v>
      </c>
      <c r="F9">
        <v>0</v>
      </c>
      <c r="G9">
        <v>0.12509999999999999</v>
      </c>
      <c r="H9">
        <v>0.80049999999999999</v>
      </c>
      <c r="I9">
        <v>1</v>
      </c>
      <c r="J9">
        <v>501</v>
      </c>
      <c r="K9">
        <v>15.1</v>
      </c>
      <c r="L9" t="s">
        <v>109</v>
      </c>
      <c r="M9">
        <v>1</v>
      </c>
      <c r="N9">
        <v>0</v>
      </c>
      <c r="Q9">
        <v>5</v>
      </c>
      <c r="S9">
        <v>7</v>
      </c>
      <c r="T9">
        <v>0</v>
      </c>
      <c r="U9">
        <v>0</v>
      </c>
      <c r="V9">
        <v>0</v>
      </c>
      <c r="W9">
        <v>0</v>
      </c>
      <c r="X9">
        <v>0</v>
      </c>
    </row>
    <row r="10" spans="1:24" x14ac:dyDescent="0.25">
      <c r="A10" t="s">
        <v>35</v>
      </c>
      <c r="B10" t="s">
        <v>35</v>
      </c>
      <c r="C10">
        <v>0.74790000000000001</v>
      </c>
      <c r="D10">
        <v>0</v>
      </c>
      <c r="E10">
        <v>1.15E-2</v>
      </c>
      <c r="F10">
        <v>0</v>
      </c>
      <c r="G10">
        <v>0.24060000000000001</v>
      </c>
      <c r="H10">
        <v>0.25209999999999999</v>
      </c>
      <c r="I10">
        <v>1</v>
      </c>
      <c r="J10">
        <v>668.53</v>
      </c>
      <c r="K10">
        <v>54.08</v>
      </c>
      <c r="L10" t="s">
        <v>109</v>
      </c>
      <c r="M10">
        <v>1</v>
      </c>
      <c r="N10">
        <v>0</v>
      </c>
      <c r="Q10">
        <v>8</v>
      </c>
    </row>
    <row r="11" spans="1:24" x14ac:dyDescent="0.25">
      <c r="A11" t="s">
        <v>69</v>
      </c>
      <c r="B11" t="s">
        <v>69</v>
      </c>
      <c r="C11">
        <v>0.16669999999999999</v>
      </c>
      <c r="D11">
        <v>0</v>
      </c>
      <c r="E11">
        <v>0.62370000000000003</v>
      </c>
      <c r="F11">
        <v>1.7600000000000001E-2</v>
      </c>
      <c r="G11">
        <v>0.192</v>
      </c>
      <c r="H11">
        <v>0.81570000000000009</v>
      </c>
      <c r="I11">
        <v>1</v>
      </c>
      <c r="J11">
        <v>1200</v>
      </c>
      <c r="K11">
        <v>152.71</v>
      </c>
      <c r="L11" t="s">
        <v>109</v>
      </c>
      <c r="M11">
        <v>1</v>
      </c>
      <c r="N11">
        <v>0</v>
      </c>
      <c r="Q11">
        <v>8</v>
      </c>
      <c r="S11">
        <v>9</v>
      </c>
      <c r="T11">
        <v>0</v>
      </c>
      <c r="U11">
        <v>5</v>
      </c>
      <c r="V11">
        <v>0</v>
      </c>
      <c r="W11">
        <v>4</v>
      </c>
      <c r="X11">
        <v>0</v>
      </c>
    </row>
    <row r="12" spans="1:24" x14ac:dyDescent="0.25">
      <c r="A12" t="s">
        <v>70</v>
      </c>
      <c r="B12" t="s">
        <v>70</v>
      </c>
      <c r="C12">
        <v>0.02</v>
      </c>
      <c r="D12">
        <v>0</v>
      </c>
      <c r="E12">
        <v>0.72499999999999998</v>
      </c>
      <c r="F12">
        <v>0</v>
      </c>
      <c r="G12">
        <v>0.255</v>
      </c>
      <c r="H12">
        <v>0.98</v>
      </c>
      <c r="I12">
        <v>1</v>
      </c>
      <c r="J12">
        <v>1447.54</v>
      </c>
      <c r="K12">
        <v>49.04</v>
      </c>
      <c r="L12" t="s">
        <v>109</v>
      </c>
      <c r="M12">
        <v>1</v>
      </c>
      <c r="N12">
        <v>0</v>
      </c>
      <c r="S12">
        <v>2</v>
      </c>
      <c r="T12">
        <v>8</v>
      </c>
      <c r="U12">
        <v>2</v>
      </c>
      <c r="V12">
        <v>10</v>
      </c>
      <c r="W12">
        <v>0</v>
      </c>
      <c r="X12">
        <v>9</v>
      </c>
    </row>
    <row r="13" spans="1:24" x14ac:dyDescent="0.25">
      <c r="A13" t="s">
        <v>71</v>
      </c>
      <c r="B13" t="s">
        <v>71</v>
      </c>
      <c r="C13">
        <v>0.16669999999999999</v>
      </c>
      <c r="D13">
        <v>0</v>
      </c>
      <c r="E13">
        <v>0.72430000000000005</v>
      </c>
      <c r="F13">
        <v>0</v>
      </c>
      <c r="G13">
        <v>0.109</v>
      </c>
      <c r="H13">
        <v>0.83330000000000004</v>
      </c>
      <c r="I13">
        <v>1</v>
      </c>
      <c r="J13">
        <v>2242.61</v>
      </c>
      <c r="K13">
        <v>72.69</v>
      </c>
      <c r="L13" t="s">
        <v>109</v>
      </c>
      <c r="M13">
        <v>1</v>
      </c>
      <c r="N13">
        <v>0</v>
      </c>
      <c r="Q13">
        <v>3</v>
      </c>
      <c r="S13">
        <v>2</v>
      </c>
      <c r="T13">
        <v>7</v>
      </c>
      <c r="U13">
        <v>2</v>
      </c>
      <c r="V13">
        <v>10</v>
      </c>
      <c r="W13">
        <v>0</v>
      </c>
      <c r="X13">
        <v>5</v>
      </c>
    </row>
    <row r="14" spans="1:24" x14ac:dyDescent="0.25">
      <c r="A14" t="s">
        <v>14</v>
      </c>
      <c r="B14" t="s">
        <v>14</v>
      </c>
      <c r="C14">
        <v>0.21970000000000001</v>
      </c>
      <c r="D14">
        <v>0</v>
      </c>
      <c r="E14">
        <v>0.73240000000000005</v>
      </c>
      <c r="F14">
        <v>0</v>
      </c>
      <c r="G14">
        <v>4.7899999999999998E-2</v>
      </c>
      <c r="H14">
        <v>0.78029999999999999</v>
      </c>
      <c r="I14">
        <v>1</v>
      </c>
      <c r="J14">
        <v>1432.56</v>
      </c>
      <c r="K14">
        <v>46.83</v>
      </c>
      <c r="L14" t="s">
        <v>109</v>
      </c>
      <c r="M14">
        <v>1</v>
      </c>
      <c r="N14">
        <v>0</v>
      </c>
      <c r="S14">
        <v>2</v>
      </c>
      <c r="T14">
        <v>9</v>
      </c>
      <c r="U14">
        <v>2</v>
      </c>
      <c r="V14">
        <v>10</v>
      </c>
      <c r="W14">
        <v>0</v>
      </c>
      <c r="X14">
        <v>6</v>
      </c>
    </row>
    <row r="15" spans="1:24" x14ac:dyDescent="0.25">
      <c r="A15" t="s">
        <v>15</v>
      </c>
      <c r="B15" t="s">
        <v>15</v>
      </c>
      <c r="C15">
        <v>0.55000000000000004</v>
      </c>
      <c r="D15">
        <v>0</v>
      </c>
      <c r="E15">
        <v>0.33079999999999998</v>
      </c>
      <c r="F15">
        <v>0</v>
      </c>
      <c r="G15">
        <v>0.1192</v>
      </c>
      <c r="H15">
        <v>0.44999999999999996</v>
      </c>
      <c r="I15">
        <v>1</v>
      </c>
      <c r="J15">
        <v>7761.47</v>
      </c>
      <c r="K15">
        <v>261.99</v>
      </c>
      <c r="L15" t="s">
        <v>109</v>
      </c>
      <c r="M15">
        <v>1</v>
      </c>
      <c r="N15">
        <v>0</v>
      </c>
      <c r="Q15">
        <v>3</v>
      </c>
      <c r="S15">
        <v>2</v>
      </c>
      <c r="T15">
        <v>7</v>
      </c>
      <c r="U15">
        <v>2</v>
      </c>
      <c r="V15">
        <v>10</v>
      </c>
      <c r="W15">
        <v>0</v>
      </c>
      <c r="X15">
        <v>6</v>
      </c>
    </row>
    <row r="16" spans="1:24" x14ac:dyDescent="0.25">
      <c r="A16" t="s">
        <v>72</v>
      </c>
      <c r="B16" t="s">
        <v>72</v>
      </c>
      <c r="C16">
        <v>0.20519999999999999</v>
      </c>
      <c r="D16">
        <v>0</v>
      </c>
      <c r="E16">
        <v>0.59409999999999996</v>
      </c>
      <c r="F16">
        <v>0</v>
      </c>
      <c r="G16">
        <v>0.20069999999999999</v>
      </c>
      <c r="H16">
        <v>0.79479999999999995</v>
      </c>
      <c r="I16">
        <v>0.99999999999999989</v>
      </c>
      <c r="J16">
        <v>1823.97</v>
      </c>
      <c r="K16">
        <v>1773.47</v>
      </c>
      <c r="L16" t="s">
        <v>109</v>
      </c>
      <c r="M16">
        <v>1</v>
      </c>
      <c r="N16">
        <v>0</v>
      </c>
      <c r="Q16">
        <v>9</v>
      </c>
      <c r="S16">
        <v>12</v>
      </c>
      <c r="T16">
        <v>0</v>
      </c>
      <c r="U16">
        <v>11</v>
      </c>
      <c r="V16">
        <v>4</v>
      </c>
      <c r="W16">
        <v>10</v>
      </c>
      <c r="X16">
        <v>9</v>
      </c>
    </row>
    <row r="17" spans="1:24" x14ac:dyDescent="0.25">
      <c r="A17" t="s">
        <v>17</v>
      </c>
      <c r="B17" t="s">
        <v>17</v>
      </c>
      <c r="C17">
        <v>8.3299999999999999E-2</v>
      </c>
      <c r="D17">
        <v>0</v>
      </c>
      <c r="E17">
        <v>0.71840000000000004</v>
      </c>
      <c r="F17">
        <v>3.1199999999999999E-2</v>
      </c>
      <c r="G17">
        <v>0.1671</v>
      </c>
      <c r="H17">
        <v>0.88550000000000006</v>
      </c>
      <c r="I17">
        <v>1</v>
      </c>
      <c r="J17">
        <v>1500</v>
      </c>
      <c r="K17">
        <v>182.74</v>
      </c>
      <c r="L17" t="s">
        <v>109</v>
      </c>
      <c r="M17">
        <v>1</v>
      </c>
      <c r="N17">
        <v>0</v>
      </c>
      <c r="Q17">
        <v>9</v>
      </c>
      <c r="S17">
        <v>9</v>
      </c>
      <c r="T17">
        <v>0</v>
      </c>
      <c r="U17">
        <v>5</v>
      </c>
      <c r="V17">
        <v>0</v>
      </c>
      <c r="W17">
        <v>5</v>
      </c>
      <c r="X17">
        <v>0</v>
      </c>
    </row>
    <row r="18" spans="1:24" x14ac:dyDescent="0.25">
      <c r="A18" t="s">
        <v>73</v>
      </c>
      <c r="B18" t="s">
        <v>73</v>
      </c>
      <c r="C18">
        <v>0.1003</v>
      </c>
      <c r="D18">
        <v>0</v>
      </c>
      <c r="E18">
        <v>0.49430000000000002</v>
      </c>
      <c r="F18">
        <v>4.0000000000000002E-4</v>
      </c>
      <c r="G18">
        <v>0.40500000000000003</v>
      </c>
      <c r="H18">
        <v>0.89929999999999999</v>
      </c>
      <c r="I18">
        <v>1</v>
      </c>
      <c r="J18">
        <v>1000</v>
      </c>
      <c r="K18">
        <v>187.16</v>
      </c>
      <c r="L18" t="s">
        <v>109</v>
      </c>
      <c r="M18">
        <v>1</v>
      </c>
      <c r="N18">
        <v>0</v>
      </c>
      <c r="Q18">
        <v>4</v>
      </c>
      <c r="S18">
        <v>5</v>
      </c>
      <c r="T18">
        <v>0</v>
      </c>
      <c r="U18">
        <v>5</v>
      </c>
      <c r="V18">
        <v>0</v>
      </c>
      <c r="W18">
        <v>5</v>
      </c>
      <c r="X18">
        <v>0</v>
      </c>
    </row>
    <row r="19" spans="1:24" x14ac:dyDescent="0.25">
      <c r="A19" t="s">
        <v>34</v>
      </c>
      <c r="B19" t="s">
        <v>34</v>
      </c>
      <c r="C19">
        <v>0.50939999999999996</v>
      </c>
      <c r="D19">
        <v>0</v>
      </c>
      <c r="E19">
        <v>0.33860000000000001</v>
      </c>
      <c r="F19">
        <v>0</v>
      </c>
      <c r="G19">
        <v>0.152</v>
      </c>
      <c r="H19">
        <v>0.49060000000000004</v>
      </c>
      <c r="I19">
        <v>1</v>
      </c>
      <c r="J19">
        <v>982</v>
      </c>
      <c r="K19">
        <v>-53.15</v>
      </c>
      <c r="L19" t="s">
        <v>109</v>
      </c>
      <c r="M19">
        <v>1</v>
      </c>
      <c r="N19">
        <v>0</v>
      </c>
      <c r="Q19">
        <v>5</v>
      </c>
      <c r="S19">
        <v>7</v>
      </c>
      <c r="T19">
        <v>0</v>
      </c>
      <c r="U19">
        <v>0</v>
      </c>
      <c r="V19">
        <v>0</v>
      </c>
      <c r="W19">
        <v>0</v>
      </c>
      <c r="X19">
        <v>0</v>
      </c>
    </row>
    <row r="20" spans="1:24" x14ac:dyDescent="0.25">
      <c r="A20" t="s">
        <v>19</v>
      </c>
      <c r="B20" t="s">
        <v>19</v>
      </c>
      <c r="C20">
        <v>0.1</v>
      </c>
      <c r="D20">
        <v>0</v>
      </c>
      <c r="E20">
        <v>0.42520000000000002</v>
      </c>
      <c r="F20">
        <v>0</v>
      </c>
      <c r="G20">
        <v>0.4748</v>
      </c>
      <c r="H20">
        <v>0.9</v>
      </c>
      <c r="I20">
        <v>1</v>
      </c>
      <c r="J20">
        <v>750</v>
      </c>
      <c r="K20">
        <v>159.91999999999999</v>
      </c>
      <c r="L20" t="s">
        <v>109</v>
      </c>
      <c r="M20">
        <v>1</v>
      </c>
      <c r="N20">
        <v>0</v>
      </c>
      <c r="Q20">
        <v>4.5</v>
      </c>
      <c r="S20">
        <v>5.5</v>
      </c>
      <c r="T20">
        <v>0</v>
      </c>
      <c r="U20">
        <v>6.5</v>
      </c>
      <c r="V20">
        <v>0</v>
      </c>
      <c r="W20">
        <v>6</v>
      </c>
      <c r="X20">
        <v>0</v>
      </c>
    </row>
    <row r="21" spans="1:24" x14ac:dyDescent="0.25">
      <c r="A21" t="s">
        <v>18</v>
      </c>
      <c r="B21" t="s">
        <v>18</v>
      </c>
      <c r="C21">
        <v>0</v>
      </c>
      <c r="D21">
        <v>0</v>
      </c>
      <c r="E21">
        <v>0.68989999999999996</v>
      </c>
      <c r="F21">
        <v>1E-4</v>
      </c>
      <c r="G21">
        <v>0.31</v>
      </c>
      <c r="H21">
        <v>0.99990000000000001</v>
      </c>
      <c r="I21">
        <v>1</v>
      </c>
      <c r="J21">
        <v>500</v>
      </c>
      <c r="K21">
        <v>194.66</v>
      </c>
      <c r="L21" t="s">
        <v>109</v>
      </c>
      <c r="M21">
        <v>1</v>
      </c>
      <c r="N21">
        <v>0</v>
      </c>
      <c r="Q21">
        <v>6</v>
      </c>
      <c r="S21">
        <v>6</v>
      </c>
      <c r="T21">
        <v>0</v>
      </c>
      <c r="U21">
        <v>6</v>
      </c>
      <c r="V21">
        <v>0</v>
      </c>
      <c r="W21">
        <v>5</v>
      </c>
      <c r="X21">
        <v>0</v>
      </c>
    </row>
    <row r="22" spans="1:24" x14ac:dyDescent="0.25">
      <c r="A22" t="s">
        <v>19</v>
      </c>
      <c r="B22" t="s">
        <v>113</v>
      </c>
      <c r="H22">
        <v>0</v>
      </c>
      <c r="I22">
        <v>0</v>
      </c>
      <c r="L22" t="s">
        <v>109</v>
      </c>
    </row>
    <row r="23" spans="1:24" x14ac:dyDescent="0.25">
      <c r="A23" t="s">
        <v>20</v>
      </c>
      <c r="B23" t="s">
        <v>20</v>
      </c>
      <c r="C23">
        <v>0.25</v>
      </c>
      <c r="D23">
        <v>0</v>
      </c>
      <c r="E23">
        <v>0.66110000000000002</v>
      </c>
      <c r="F23">
        <v>0</v>
      </c>
      <c r="G23">
        <v>8.8900000000000007E-2</v>
      </c>
      <c r="H23">
        <v>0.75</v>
      </c>
      <c r="I23">
        <v>1</v>
      </c>
      <c r="J23">
        <v>1000</v>
      </c>
      <c r="K23">
        <v>156.19999999999999</v>
      </c>
      <c r="L23" t="s">
        <v>109</v>
      </c>
      <c r="M23">
        <v>1</v>
      </c>
      <c r="N23">
        <v>0</v>
      </c>
      <c r="Q23">
        <v>6</v>
      </c>
      <c r="S23">
        <v>7</v>
      </c>
      <c r="T23">
        <v>0</v>
      </c>
      <c r="U23">
        <v>7.5</v>
      </c>
      <c r="V23">
        <v>0</v>
      </c>
      <c r="W23">
        <v>7.5</v>
      </c>
      <c r="X23">
        <v>0</v>
      </c>
    </row>
    <row r="24" spans="1:24" x14ac:dyDescent="0.25">
      <c r="A24" t="s">
        <v>74</v>
      </c>
      <c r="B24" t="s">
        <v>74</v>
      </c>
      <c r="C24">
        <v>0.20830000000000001</v>
      </c>
      <c r="D24">
        <v>0</v>
      </c>
      <c r="E24">
        <v>0.52480000000000004</v>
      </c>
      <c r="F24">
        <v>0</v>
      </c>
      <c r="G24">
        <v>0.26690000000000003</v>
      </c>
      <c r="H24">
        <v>0.79170000000000007</v>
      </c>
      <c r="I24">
        <v>1</v>
      </c>
      <c r="J24">
        <v>1821.67</v>
      </c>
      <c r="K24">
        <v>57.51</v>
      </c>
      <c r="L24" t="s">
        <v>109</v>
      </c>
      <c r="M24">
        <v>1</v>
      </c>
      <c r="N24">
        <v>0</v>
      </c>
      <c r="Q24">
        <v>3</v>
      </c>
      <c r="S24">
        <v>2</v>
      </c>
      <c r="T24">
        <v>5</v>
      </c>
      <c r="U24">
        <v>2</v>
      </c>
      <c r="V24">
        <v>10</v>
      </c>
      <c r="W24">
        <v>0</v>
      </c>
      <c r="X24">
        <v>6</v>
      </c>
    </row>
    <row r="25" spans="1:24" x14ac:dyDescent="0.25">
      <c r="A25" t="s">
        <v>21</v>
      </c>
      <c r="B25" t="s">
        <v>21</v>
      </c>
      <c r="C25">
        <v>0.01</v>
      </c>
      <c r="D25">
        <v>0</v>
      </c>
      <c r="E25">
        <v>0.59699999999999998</v>
      </c>
      <c r="F25">
        <v>1E-4</v>
      </c>
      <c r="G25">
        <v>0.39290000000000003</v>
      </c>
      <c r="H25">
        <v>0.9899</v>
      </c>
      <c r="I25">
        <v>1</v>
      </c>
      <c r="J25">
        <v>1000</v>
      </c>
      <c r="K25">
        <v>150.19</v>
      </c>
      <c r="L25" t="s">
        <v>109</v>
      </c>
      <c r="M25">
        <v>1</v>
      </c>
      <c r="N25">
        <v>0</v>
      </c>
      <c r="Q25">
        <v>6</v>
      </c>
      <c r="S25">
        <v>9</v>
      </c>
      <c r="T25">
        <v>0</v>
      </c>
      <c r="U25">
        <v>9</v>
      </c>
      <c r="V25">
        <v>0</v>
      </c>
      <c r="W25">
        <v>10</v>
      </c>
      <c r="X25">
        <v>0</v>
      </c>
    </row>
    <row r="26" spans="1:24" x14ac:dyDescent="0.25">
      <c r="A26" t="s">
        <v>75</v>
      </c>
      <c r="B26" t="s">
        <v>75</v>
      </c>
      <c r="C26">
        <v>0.15060000000000001</v>
      </c>
      <c r="D26">
        <v>0</v>
      </c>
      <c r="E26">
        <v>0.74850000000000005</v>
      </c>
      <c r="F26">
        <v>4.7800000000000002E-2</v>
      </c>
      <c r="G26">
        <v>5.3100000000000001E-2</v>
      </c>
      <c r="H26">
        <v>0.80160000000000009</v>
      </c>
      <c r="I26">
        <v>1</v>
      </c>
      <c r="J26">
        <v>3110.8</v>
      </c>
      <c r="K26">
        <v>182.85</v>
      </c>
      <c r="L26" t="s">
        <v>109</v>
      </c>
      <c r="M26">
        <v>1</v>
      </c>
      <c r="N26">
        <v>0</v>
      </c>
      <c r="Q26">
        <v>4</v>
      </c>
      <c r="S26">
        <v>5.5</v>
      </c>
      <c r="T26">
        <v>0</v>
      </c>
      <c r="U26">
        <v>7.8</v>
      </c>
      <c r="V26">
        <v>0</v>
      </c>
      <c r="W26">
        <v>5</v>
      </c>
      <c r="X26">
        <v>0</v>
      </c>
    </row>
    <row r="27" spans="1:24" x14ac:dyDescent="0.25">
      <c r="A27" t="s">
        <v>76</v>
      </c>
      <c r="B27" t="s">
        <v>76</v>
      </c>
      <c r="C27">
        <v>0.1</v>
      </c>
      <c r="D27">
        <v>0</v>
      </c>
      <c r="E27">
        <v>0.66369999999999996</v>
      </c>
      <c r="F27">
        <v>8.2000000000000007E-3</v>
      </c>
      <c r="G27">
        <v>0.2281</v>
      </c>
      <c r="H27">
        <v>0.89179999999999993</v>
      </c>
      <c r="I27">
        <v>0.99999999999999989</v>
      </c>
      <c r="J27">
        <v>1000</v>
      </c>
      <c r="K27">
        <v>170.96</v>
      </c>
      <c r="L27" t="s">
        <v>109</v>
      </c>
      <c r="M27">
        <v>1</v>
      </c>
      <c r="N27">
        <v>0</v>
      </c>
      <c r="Q27">
        <v>8</v>
      </c>
      <c r="S27">
        <v>8</v>
      </c>
      <c r="T27">
        <v>0</v>
      </c>
      <c r="U27">
        <v>8</v>
      </c>
      <c r="V27">
        <v>0</v>
      </c>
      <c r="W27">
        <v>10</v>
      </c>
      <c r="X27">
        <v>0</v>
      </c>
    </row>
    <row r="28" spans="1:24" x14ac:dyDescent="0.25">
      <c r="A28" t="s">
        <v>77</v>
      </c>
      <c r="B28" t="s">
        <v>77</v>
      </c>
      <c r="C28">
        <v>0.15</v>
      </c>
      <c r="D28">
        <v>0</v>
      </c>
      <c r="E28">
        <v>0.72040000000000004</v>
      </c>
      <c r="F28">
        <v>1.2699999999999999E-2</v>
      </c>
      <c r="G28">
        <v>0.1169</v>
      </c>
      <c r="H28">
        <v>0.83730000000000004</v>
      </c>
      <c r="I28">
        <v>1</v>
      </c>
      <c r="J28">
        <v>1085.03</v>
      </c>
      <c r="K28">
        <v>114.93</v>
      </c>
      <c r="L28" t="s">
        <v>109</v>
      </c>
      <c r="M28">
        <v>1</v>
      </c>
      <c r="N28">
        <v>0</v>
      </c>
      <c r="S28">
        <v>6</v>
      </c>
      <c r="T28">
        <v>0</v>
      </c>
      <c r="U28">
        <v>10</v>
      </c>
      <c r="V28">
        <v>0</v>
      </c>
      <c r="W28">
        <v>4.5</v>
      </c>
      <c r="X28">
        <v>0</v>
      </c>
    </row>
    <row r="29" spans="1:24" x14ac:dyDescent="0.25">
      <c r="A29" t="s">
        <v>78</v>
      </c>
      <c r="B29" t="s">
        <v>78</v>
      </c>
      <c r="C29">
        <v>0.32779999999999998</v>
      </c>
      <c r="D29">
        <v>0</v>
      </c>
      <c r="E29">
        <v>0.39369999999999999</v>
      </c>
      <c r="F29">
        <v>0</v>
      </c>
      <c r="G29">
        <v>0.27850000000000003</v>
      </c>
      <c r="H29">
        <v>0.67220000000000002</v>
      </c>
      <c r="I29">
        <v>1</v>
      </c>
      <c r="J29">
        <v>503</v>
      </c>
      <c r="K29">
        <v>250</v>
      </c>
      <c r="L29" t="s">
        <v>109</v>
      </c>
      <c r="M29">
        <v>1</v>
      </c>
      <c r="N29">
        <v>0</v>
      </c>
      <c r="Q29">
        <v>13</v>
      </c>
      <c r="S29">
        <v>14</v>
      </c>
      <c r="T29">
        <v>0</v>
      </c>
      <c r="U29">
        <v>15</v>
      </c>
      <c r="V29">
        <v>0</v>
      </c>
      <c r="W29">
        <v>14</v>
      </c>
      <c r="X29">
        <v>0</v>
      </c>
    </row>
    <row r="30" spans="1:24" x14ac:dyDescent="0.25">
      <c r="A30" t="s">
        <v>79</v>
      </c>
      <c r="B30" t="s">
        <v>79</v>
      </c>
      <c r="C30">
        <v>0.33329999999999999</v>
      </c>
      <c r="D30">
        <v>0</v>
      </c>
      <c r="E30">
        <v>0.24970000000000001</v>
      </c>
      <c r="F30">
        <v>1E-4</v>
      </c>
      <c r="G30">
        <v>0.41689999999999999</v>
      </c>
      <c r="H30">
        <v>0.66659999999999997</v>
      </c>
      <c r="I30">
        <v>1</v>
      </c>
      <c r="J30">
        <v>600</v>
      </c>
      <c r="K30">
        <v>130</v>
      </c>
      <c r="L30" t="s">
        <v>109</v>
      </c>
      <c r="M30">
        <v>1</v>
      </c>
      <c r="N30">
        <v>0</v>
      </c>
      <c r="Q30">
        <v>5</v>
      </c>
      <c r="S30">
        <v>5</v>
      </c>
      <c r="T30">
        <v>0</v>
      </c>
      <c r="U30">
        <v>5</v>
      </c>
      <c r="V30">
        <v>0</v>
      </c>
      <c r="W30">
        <v>5</v>
      </c>
      <c r="X30">
        <v>0</v>
      </c>
    </row>
    <row r="31" spans="1:24" x14ac:dyDescent="0.25">
      <c r="A31" t="s">
        <v>80</v>
      </c>
      <c r="B31" t="s">
        <v>80</v>
      </c>
      <c r="C31">
        <v>0.1026</v>
      </c>
      <c r="D31">
        <v>0</v>
      </c>
      <c r="E31">
        <v>0.68330000000000002</v>
      </c>
      <c r="F31">
        <v>0</v>
      </c>
      <c r="G31">
        <v>0.21410000000000001</v>
      </c>
      <c r="H31">
        <v>0.89739999999999998</v>
      </c>
      <c r="I31">
        <v>1</v>
      </c>
      <c r="J31">
        <v>2818.93</v>
      </c>
      <c r="K31">
        <v>95.64</v>
      </c>
      <c r="L31" t="s">
        <v>109</v>
      </c>
      <c r="M31">
        <v>1</v>
      </c>
      <c r="N31">
        <v>0</v>
      </c>
      <c r="Q31">
        <v>3</v>
      </c>
      <c r="S31">
        <v>3</v>
      </c>
      <c r="T31">
        <v>6</v>
      </c>
      <c r="U31">
        <v>2.5</v>
      </c>
      <c r="V31">
        <v>10</v>
      </c>
      <c r="W31">
        <v>0</v>
      </c>
      <c r="X31">
        <v>7</v>
      </c>
    </row>
    <row r="32" spans="1:24" x14ac:dyDescent="0.25">
      <c r="A32" t="s">
        <v>24</v>
      </c>
      <c r="B32" t="s">
        <v>24</v>
      </c>
      <c r="C32">
        <v>0.1</v>
      </c>
      <c r="D32">
        <v>0</v>
      </c>
      <c r="E32">
        <v>0.50270000000000004</v>
      </c>
      <c r="F32">
        <v>0</v>
      </c>
      <c r="G32">
        <v>0.39729999999999999</v>
      </c>
      <c r="H32">
        <v>0.9</v>
      </c>
      <c r="I32">
        <v>1</v>
      </c>
      <c r="J32">
        <v>2990.8</v>
      </c>
      <c r="K32">
        <v>98.6</v>
      </c>
      <c r="L32" t="s">
        <v>109</v>
      </c>
      <c r="M32">
        <v>1</v>
      </c>
      <c r="N32">
        <v>0</v>
      </c>
      <c r="Q32">
        <v>3</v>
      </c>
      <c r="S32">
        <v>2</v>
      </c>
      <c r="T32">
        <v>5.5</v>
      </c>
      <c r="U32">
        <v>3.5</v>
      </c>
      <c r="V32">
        <v>10</v>
      </c>
      <c r="W32">
        <v>0</v>
      </c>
      <c r="X32">
        <v>7</v>
      </c>
    </row>
    <row r="33" spans="1:24" x14ac:dyDescent="0.25">
      <c r="A33" t="s">
        <v>25</v>
      </c>
      <c r="B33" t="s">
        <v>25</v>
      </c>
      <c r="C33">
        <v>0.2</v>
      </c>
      <c r="D33">
        <v>0</v>
      </c>
      <c r="E33">
        <v>0.55279999999999996</v>
      </c>
      <c r="F33">
        <v>1E-4</v>
      </c>
      <c r="G33">
        <v>0.24709999999999999</v>
      </c>
      <c r="H33">
        <v>0.79989999999999994</v>
      </c>
      <c r="I33">
        <v>0.99999999999999989</v>
      </c>
      <c r="J33">
        <v>1000</v>
      </c>
      <c r="K33">
        <v>211.62</v>
      </c>
      <c r="L33" t="s">
        <v>109</v>
      </c>
      <c r="M33">
        <v>1</v>
      </c>
      <c r="N33">
        <v>0</v>
      </c>
      <c r="Q33">
        <v>6</v>
      </c>
      <c r="S33">
        <v>7</v>
      </c>
      <c r="T33">
        <v>0</v>
      </c>
      <c r="U33">
        <v>7</v>
      </c>
      <c r="V33">
        <v>0</v>
      </c>
      <c r="W33">
        <v>7</v>
      </c>
      <c r="X33">
        <v>0</v>
      </c>
    </row>
    <row r="34" spans="1:24" x14ac:dyDescent="0.25">
      <c r="A34" t="s">
        <v>81</v>
      </c>
      <c r="B34" t="s">
        <v>81</v>
      </c>
      <c r="C34">
        <v>0.2</v>
      </c>
      <c r="D34">
        <v>0</v>
      </c>
      <c r="E34">
        <v>0.59460000000000002</v>
      </c>
      <c r="F34">
        <v>0</v>
      </c>
      <c r="G34">
        <v>0.2054</v>
      </c>
      <c r="H34">
        <v>0.8</v>
      </c>
      <c r="I34">
        <v>1</v>
      </c>
      <c r="J34">
        <v>605</v>
      </c>
      <c r="K34">
        <v>218.5</v>
      </c>
      <c r="L34" t="s">
        <v>109</v>
      </c>
      <c r="M34">
        <v>1</v>
      </c>
      <c r="N34">
        <v>0</v>
      </c>
      <c r="Q34">
        <v>10</v>
      </c>
      <c r="S34">
        <v>11</v>
      </c>
      <c r="T34">
        <v>0</v>
      </c>
      <c r="U34">
        <v>10</v>
      </c>
      <c r="V34">
        <v>0</v>
      </c>
      <c r="W34">
        <v>10</v>
      </c>
      <c r="X34">
        <v>0</v>
      </c>
    </row>
    <row r="35" spans="1:24" x14ac:dyDescent="0.25">
      <c r="A35" t="s">
        <v>82</v>
      </c>
      <c r="B35" t="s">
        <v>82</v>
      </c>
      <c r="C35">
        <v>0.27560000000000001</v>
      </c>
      <c r="D35">
        <v>0</v>
      </c>
      <c r="E35">
        <v>0.51929999999999998</v>
      </c>
      <c r="F35">
        <v>0</v>
      </c>
      <c r="G35">
        <v>0.2051</v>
      </c>
      <c r="H35">
        <v>0.72439999999999993</v>
      </c>
      <c r="I35">
        <v>1</v>
      </c>
      <c r="J35">
        <v>997.84</v>
      </c>
      <c r="K35">
        <v>398.24</v>
      </c>
      <c r="L35" t="s">
        <v>109</v>
      </c>
      <c r="M35">
        <v>1</v>
      </c>
      <c r="N35">
        <v>0</v>
      </c>
      <c r="Q35">
        <v>12</v>
      </c>
      <c r="S35">
        <v>13</v>
      </c>
      <c r="T35">
        <v>0</v>
      </c>
      <c r="U35">
        <v>13.5</v>
      </c>
      <c r="V35">
        <v>0</v>
      </c>
      <c r="W35">
        <v>13</v>
      </c>
      <c r="X35">
        <v>0</v>
      </c>
    </row>
    <row r="36" spans="1:24" x14ac:dyDescent="0.25">
      <c r="A36" t="s">
        <v>84</v>
      </c>
      <c r="B36" t="s">
        <v>84</v>
      </c>
      <c r="C36">
        <v>0.35170000000000001</v>
      </c>
      <c r="D36">
        <v>0</v>
      </c>
      <c r="E36">
        <v>0.3488</v>
      </c>
      <c r="F36">
        <v>0</v>
      </c>
      <c r="G36">
        <v>0.29949999999999999</v>
      </c>
      <c r="H36">
        <v>0.64829999999999999</v>
      </c>
      <c r="I36">
        <v>1</v>
      </c>
      <c r="J36">
        <v>729.45</v>
      </c>
      <c r="K36">
        <v>33.35</v>
      </c>
      <c r="L36" t="s">
        <v>109</v>
      </c>
      <c r="M36">
        <v>1</v>
      </c>
      <c r="N36">
        <v>0</v>
      </c>
      <c r="Q36">
        <v>5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</row>
    <row r="37" spans="1:24" x14ac:dyDescent="0.25">
      <c r="A37" t="s">
        <v>33</v>
      </c>
      <c r="B37" t="s">
        <v>33</v>
      </c>
      <c r="C37">
        <v>0.5</v>
      </c>
      <c r="D37">
        <v>0</v>
      </c>
      <c r="E37">
        <v>0.39150000000000001</v>
      </c>
      <c r="F37">
        <v>0</v>
      </c>
      <c r="G37">
        <v>0.1085</v>
      </c>
      <c r="H37">
        <v>0.5</v>
      </c>
      <c r="I37">
        <v>1</v>
      </c>
      <c r="J37">
        <v>1000</v>
      </c>
      <c r="K37">
        <v>58.85</v>
      </c>
      <c r="L37" t="s">
        <v>109</v>
      </c>
      <c r="M37">
        <v>1</v>
      </c>
      <c r="N37">
        <v>0</v>
      </c>
      <c r="Q37">
        <v>5</v>
      </c>
      <c r="S37">
        <v>4</v>
      </c>
      <c r="T37">
        <v>0</v>
      </c>
      <c r="U37">
        <v>2.5</v>
      </c>
      <c r="V37">
        <v>0</v>
      </c>
      <c r="W37">
        <v>0</v>
      </c>
      <c r="X37">
        <v>0</v>
      </c>
    </row>
    <row r="38" spans="1:24" x14ac:dyDescent="0.25">
      <c r="A38" t="s">
        <v>26</v>
      </c>
      <c r="B38" t="s">
        <v>26</v>
      </c>
      <c r="C38">
        <v>0.1</v>
      </c>
      <c r="D38">
        <v>0</v>
      </c>
      <c r="E38">
        <v>0.54479999999999995</v>
      </c>
      <c r="F38">
        <v>0</v>
      </c>
      <c r="G38">
        <v>0.35520000000000002</v>
      </c>
      <c r="H38">
        <v>0.89999999999999991</v>
      </c>
      <c r="I38">
        <v>1</v>
      </c>
      <c r="J38">
        <v>500</v>
      </c>
      <c r="K38">
        <v>28.65</v>
      </c>
      <c r="L38" t="s">
        <v>109</v>
      </c>
      <c r="M38">
        <v>1</v>
      </c>
      <c r="N38">
        <v>0</v>
      </c>
      <c r="Q38">
        <v>7</v>
      </c>
      <c r="S38">
        <v>7</v>
      </c>
      <c r="T38">
        <v>0</v>
      </c>
      <c r="U38">
        <v>10</v>
      </c>
      <c r="V38">
        <v>0</v>
      </c>
      <c r="W38">
        <v>2.5</v>
      </c>
      <c r="X38">
        <v>0</v>
      </c>
    </row>
    <row r="39" spans="1:24" x14ac:dyDescent="0.25">
      <c r="A39" t="s">
        <v>83</v>
      </c>
      <c r="B39" t="s">
        <v>83</v>
      </c>
      <c r="C39">
        <v>1.5100000000000001E-2</v>
      </c>
      <c r="D39">
        <v>0</v>
      </c>
      <c r="E39">
        <v>0.62229999999999996</v>
      </c>
      <c r="F39">
        <v>0</v>
      </c>
      <c r="G39">
        <v>0.36259999999999998</v>
      </c>
      <c r="H39">
        <v>0.98489999999999989</v>
      </c>
      <c r="I39">
        <v>1</v>
      </c>
      <c r="J39">
        <v>3035.86</v>
      </c>
      <c r="K39">
        <v>114.84</v>
      </c>
      <c r="L39" t="s">
        <v>109</v>
      </c>
      <c r="M39">
        <v>1</v>
      </c>
      <c r="N39">
        <v>0</v>
      </c>
      <c r="Q39">
        <v>3.5</v>
      </c>
      <c r="S39">
        <v>2</v>
      </c>
      <c r="T39">
        <v>8</v>
      </c>
      <c r="U39">
        <v>2</v>
      </c>
      <c r="V39">
        <v>10</v>
      </c>
      <c r="W39">
        <v>0</v>
      </c>
      <c r="X39">
        <v>5</v>
      </c>
    </row>
    <row r="40" spans="1:24" x14ac:dyDescent="0.25">
      <c r="A40" t="s">
        <v>28</v>
      </c>
      <c r="B40" t="s">
        <v>28</v>
      </c>
      <c r="C40">
        <v>0.17730000000000001</v>
      </c>
      <c r="D40">
        <v>0</v>
      </c>
      <c r="E40">
        <v>0.76280000000000003</v>
      </c>
      <c r="F40">
        <v>0</v>
      </c>
      <c r="G40">
        <v>5.9900000000000002E-2</v>
      </c>
      <c r="H40">
        <v>0.82269999999999999</v>
      </c>
      <c r="I40">
        <v>1</v>
      </c>
      <c r="J40">
        <v>1043.2</v>
      </c>
      <c r="K40">
        <v>22.71</v>
      </c>
      <c r="L40" t="s">
        <v>109</v>
      </c>
      <c r="M40">
        <v>1</v>
      </c>
      <c r="N40">
        <v>0</v>
      </c>
      <c r="S40">
        <v>5</v>
      </c>
      <c r="T40">
        <v>0</v>
      </c>
      <c r="U40">
        <v>10</v>
      </c>
      <c r="V40">
        <v>0</v>
      </c>
      <c r="W40">
        <v>7.5</v>
      </c>
      <c r="X40">
        <v>0</v>
      </c>
    </row>
    <row r="41" spans="1:24" x14ac:dyDescent="0.25">
      <c r="A41" t="s">
        <v>30</v>
      </c>
      <c r="B41" t="s">
        <v>30</v>
      </c>
      <c r="C41">
        <v>0.252</v>
      </c>
      <c r="D41">
        <v>0</v>
      </c>
      <c r="E41">
        <v>0.71060000000000001</v>
      </c>
      <c r="F41">
        <v>0</v>
      </c>
      <c r="G41">
        <v>3.7400000000000003E-2</v>
      </c>
      <c r="H41">
        <v>0.748</v>
      </c>
      <c r="I41">
        <v>1</v>
      </c>
      <c r="J41">
        <v>1587.45</v>
      </c>
      <c r="K41">
        <v>-240.4</v>
      </c>
      <c r="L41" t="s">
        <v>109</v>
      </c>
      <c r="M41">
        <v>1</v>
      </c>
      <c r="N41">
        <v>0</v>
      </c>
      <c r="S41">
        <v>5</v>
      </c>
      <c r="T41">
        <v>0</v>
      </c>
      <c r="U41">
        <v>12</v>
      </c>
      <c r="V41">
        <v>0</v>
      </c>
      <c r="W41">
        <v>0</v>
      </c>
      <c r="X41">
        <v>0</v>
      </c>
    </row>
  </sheetData>
  <mergeCells count="5">
    <mergeCell ref="O1:P1"/>
    <mergeCell ref="Q1:R1"/>
    <mergeCell ref="S1:T1"/>
    <mergeCell ref="U1:V1"/>
    <mergeCell ref="W1:X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opLeftCell="B1" zoomScale="55" zoomScaleNormal="55" workbookViewId="0">
      <selection activeCell="C2" sqref="C2:V38"/>
    </sheetView>
  </sheetViews>
  <sheetFormatPr defaultRowHeight="15" x14ac:dyDescent="0.25"/>
  <cols>
    <col min="1" max="1" width="3" bestFit="1" customWidth="1"/>
    <col min="2" max="2" width="15.5703125" bestFit="1" customWidth="1"/>
    <col min="3" max="3" width="13.5703125" bestFit="1" customWidth="1"/>
    <col min="4" max="4" width="13.7109375" bestFit="1" customWidth="1"/>
    <col min="5" max="14" width="7" customWidth="1"/>
  </cols>
  <sheetData>
    <row r="1" spans="1:31" s="53" customFormat="1" ht="75" x14ac:dyDescent="0.25">
      <c r="A1" s="53" t="s">
        <v>130</v>
      </c>
      <c r="C1" s="53" t="s">
        <v>0</v>
      </c>
      <c r="D1" s="53" t="s">
        <v>37</v>
      </c>
      <c r="E1" s="53" t="s">
        <v>38</v>
      </c>
      <c r="F1" s="53" t="s">
        <v>131</v>
      </c>
      <c r="G1" s="53" t="s">
        <v>132</v>
      </c>
      <c r="H1" s="53" t="s">
        <v>133</v>
      </c>
      <c r="I1" s="53" t="s">
        <v>134</v>
      </c>
      <c r="J1" s="53" t="s">
        <v>135</v>
      </c>
      <c r="K1" s="53" t="s">
        <v>136</v>
      </c>
      <c r="L1" s="53" t="s">
        <v>137</v>
      </c>
      <c r="M1" s="53" t="s">
        <v>138</v>
      </c>
      <c r="N1" s="53" t="s">
        <v>139</v>
      </c>
      <c r="O1" s="53" t="s">
        <v>156</v>
      </c>
      <c r="P1" s="53" t="s">
        <v>157</v>
      </c>
      <c r="Q1" s="53" t="s">
        <v>158</v>
      </c>
      <c r="R1" s="54" t="s">
        <v>52</v>
      </c>
      <c r="S1" s="53" t="s">
        <v>159</v>
      </c>
      <c r="T1" s="53" t="s">
        <v>160</v>
      </c>
      <c r="U1" s="53" t="s">
        <v>161</v>
      </c>
      <c r="V1" s="53" t="s">
        <v>162</v>
      </c>
      <c r="W1" s="53" t="s">
        <v>163</v>
      </c>
      <c r="X1" s="53" t="s">
        <v>2</v>
      </c>
      <c r="Y1" s="53" t="s">
        <v>164</v>
      </c>
      <c r="Z1" s="53" t="s">
        <v>165</v>
      </c>
      <c r="AA1" s="53" t="s">
        <v>166</v>
      </c>
      <c r="AB1" s="53" t="s">
        <v>167</v>
      </c>
      <c r="AC1" s="53" t="s">
        <v>168</v>
      </c>
      <c r="AD1" s="53" t="s">
        <v>169</v>
      </c>
      <c r="AE1" s="53" t="s">
        <v>170</v>
      </c>
    </row>
    <row r="2" spans="1:31" x14ac:dyDescent="0.25">
      <c r="A2">
        <v>1</v>
      </c>
      <c r="B2" s="71" t="s">
        <v>67</v>
      </c>
      <c r="C2" s="57" t="s">
        <v>67</v>
      </c>
      <c r="D2" s="57" t="s">
        <v>109</v>
      </c>
      <c r="E2" s="57">
        <v>10</v>
      </c>
      <c r="F2" s="58">
        <v>0.63566446888122774</v>
      </c>
      <c r="G2" s="58">
        <v>6.3</v>
      </c>
      <c r="H2" s="59">
        <v>2.8463855421686746</v>
      </c>
      <c r="I2" s="59">
        <v>17.13</v>
      </c>
      <c r="J2" s="59">
        <v>2.2133333333333334</v>
      </c>
      <c r="K2" s="59">
        <v>11.42</v>
      </c>
      <c r="L2" s="57">
        <v>11.62</v>
      </c>
      <c r="M2" s="59">
        <v>2899.23</v>
      </c>
      <c r="N2" s="60">
        <v>-357.8</v>
      </c>
      <c r="O2" s="57">
        <v>0.75</v>
      </c>
      <c r="P2" s="60">
        <v>217.44225</v>
      </c>
      <c r="Q2" s="60">
        <v>1.359577</v>
      </c>
      <c r="R2" s="59">
        <v>8.3800000000000008</v>
      </c>
      <c r="S2" s="61">
        <v>2.336696168152895E-2</v>
      </c>
      <c r="T2" s="61">
        <v>79.05</v>
      </c>
      <c r="U2" s="59">
        <v>0</v>
      </c>
      <c r="V2" s="61">
        <v>74.05</v>
      </c>
      <c r="W2" s="57" t="s">
        <v>171</v>
      </c>
      <c r="X2" s="57" t="s">
        <v>172</v>
      </c>
      <c r="Y2" s="57" t="s">
        <v>239</v>
      </c>
      <c r="Z2" s="60">
        <v>25</v>
      </c>
      <c r="AA2" s="60">
        <v>0</v>
      </c>
      <c r="AB2" s="59">
        <v>46.6</v>
      </c>
      <c r="AC2" s="60">
        <v>0</v>
      </c>
      <c r="AD2" s="59">
        <v>28.4</v>
      </c>
      <c r="AE2" s="60">
        <v>75</v>
      </c>
    </row>
    <row r="3" spans="1:31" x14ac:dyDescent="0.25">
      <c r="A3">
        <v>2</v>
      </c>
      <c r="B3" s="71" t="s">
        <v>5</v>
      </c>
      <c r="C3" s="57" t="s">
        <v>5</v>
      </c>
      <c r="D3" s="57" t="s">
        <v>109</v>
      </c>
      <c r="E3" s="57">
        <v>10</v>
      </c>
      <c r="F3" s="58">
        <v>0.81628597922760371</v>
      </c>
      <c r="G3" s="58">
        <v>20.6</v>
      </c>
      <c r="H3" s="59">
        <v>18.392857142857142</v>
      </c>
      <c r="I3" s="59">
        <v>18.524999999999999</v>
      </c>
      <c r="J3" s="60">
        <v>1.1200000000000001</v>
      </c>
      <c r="K3" s="59">
        <v>12.35</v>
      </c>
      <c r="L3" s="59">
        <v>17.829999999999998</v>
      </c>
      <c r="M3" s="59">
        <v>200</v>
      </c>
      <c r="N3" s="59">
        <v>38.5</v>
      </c>
      <c r="O3" s="57">
        <v>0.97989999999999999</v>
      </c>
      <c r="P3" s="60">
        <v>19.597999999999999</v>
      </c>
      <c r="Q3" s="59">
        <v>0.51999600000000001</v>
      </c>
      <c r="R3" s="59">
        <v>10.491</v>
      </c>
      <c r="S3" s="59">
        <v>2.9253316825885462E-2</v>
      </c>
      <c r="T3" s="59">
        <v>71.86</v>
      </c>
      <c r="U3" s="59">
        <v>10</v>
      </c>
      <c r="V3" s="59">
        <v>68.94</v>
      </c>
      <c r="W3" s="57" t="s">
        <v>173</v>
      </c>
      <c r="X3" s="57" t="s">
        <v>174</v>
      </c>
      <c r="Y3" s="57" t="s">
        <v>239</v>
      </c>
      <c r="Z3" s="60">
        <v>2</v>
      </c>
      <c r="AA3" s="60">
        <v>0</v>
      </c>
      <c r="AB3" s="59">
        <v>23</v>
      </c>
      <c r="AC3" s="60">
        <v>0.1</v>
      </c>
      <c r="AD3" s="59">
        <v>74.900000000000006</v>
      </c>
      <c r="AE3" s="60">
        <v>98</v>
      </c>
    </row>
    <row r="4" spans="1:31" x14ac:dyDescent="0.25">
      <c r="A4" s="73">
        <v>3</v>
      </c>
      <c r="B4" s="71" t="s">
        <v>68</v>
      </c>
      <c r="C4" s="57" t="s">
        <v>68</v>
      </c>
      <c r="D4" s="57" t="s">
        <v>109</v>
      </c>
      <c r="E4" s="57">
        <v>10</v>
      </c>
      <c r="F4" s="58">
        <v>0.24368623387535351</v>
      </c>
      <c r="G4" s="58">
        <v>6.3</v>
      </c>
      <c r="H4" s="59">
        <v>2.5961538461538458</v>
      </c>
      <c r="I4" s="59">
        <v>17.294999999999998</v>
      </c>
      <c r="J4" s="59">
        <v>2.4266666666666667</v>
      </c>
      <c r="K4" s="59">
        <v>11.53</v>
      </c>
      <c r="L4" s="57">
        <v>11.93</v>
      </c>
      <c r="M4" s="59">
        <v>2390.9</v>
      </c>
      <c r="N4" s="59">
        <v>-427.2</v>
      </c>
      <c r="O4" s="57">
        <v>0.82399999999999995</v>
      </c>
      <c r="P4" s="60">
        <v>197.01015999999998</v>
      </c>
      <c r="Q4" s="60">
        <v>4.0438340000000004</v>
      </c>
      <c r="R4" s="59">
        <v>25.186</v>
      </c>
      <c r="S4" s="61">
        <v>7.0229152376012904E-2</v>
      </c>
      <c r="T4" s="61">
        <v>69.069999999999993</v>
      </c>
      <c r="U4" s="59">
        <v>8.33</v>
      </c>
      <c r="V4" s="59">
        <v>75.94</v>
      </c>
      <c r="W4" s="57" t="s">
        <v>175</v>
      </c>
      <c r="X4" s="57" t="s">
        <v>176</v>
      </c>
      <c r="Y4" s="57" t="s">
        <v>239</v>
      </c>
      <c r="Z4" s="59">
        <v>17.600000000000001</v>
      </c>
      <c r="AA4" s="60">
        <v>0</v>
      </c>
      <c r="AB4" s="59">
        <v>51.5</v>
      </c>
      <c r="AC4" s="60">
        <v>0</v>
      </c>
      <c r="AD4" s="59">
        <v>30.9</v>
      </c>
      <c r="AE4" s="59">
        <v>82.4</v>
      </c>
    </row>
    <row r="5" spans="1:31" x14ac:dyDescent="0.25">
      <c r="A5" s="73">
        <v>4</v>
      </c>
      <c r="B5" s="71" t="s">
        <v>9</v>
      </c>
      <c r="C5" s="57" t="s">
        <v>9</v>
      </c>
      <c r="D5" s="57" t="s">
        <v>109</v>
      </c>
      <c r="E5" s="57">
        <v>10</v>
      </c>
      <c r="F5" s="58">
        <v>0.69599259229490207</v>
      </c>
      <c r="G5" s="58">
        <v>10.3</v>
      </c>
      <c r="H5" s="59">
        <v>5.6284153005464486</v>
      </c>
      <c r="I5" s="59">
        <v>17.88</v>
      </c>
      <c r="J5" s="59">
        <v>1.83</v>
      </c>
      <c r="K5" s="59">
        <v>11.92</v>
      </c>
      <c r="L5" s="59">
        <v>11.3</v>
      </c>
      <c r="M5" s="59">
        <v>1000</v>
      </c>
      <c r="N5" s="59">
        <v>-58.9</v>
      </c>
      <c r="O5" s="60">
        <v>0.89999999999999991</v>
      </c>
      <c r="P5" s="60">
        <v>89.999999999999986</v>
      </c>
      <c r="Q5" s="60">
        <v>2.713327</v>
      </c>
      <c r="R5" s="59">
        <v>27.852</v>
      </c>
      <c r="S5" s="61">
        <v>7.766308075822724E-2</v>
      </c>
      <c r="T5" s="61">
        <v>71.42</v>
      </c>
      <c r="U5" s="59">
        <v>26.92</v>
      </c>
      <c r="V5" s="59">
        <v>51.99</v>
      </c>
      <c r="W5" s="57" t="s">
        <v>177</v>
      </c>
      <c r="X5" s="57" t="s">
        <v>178</v>
      </c>
      <c r="Y5" s="57" t="s">
        <v>239</v>
      </c>
      <c r="Z5" s="60">
        <v>10</v>
      </c>
      <c r="AA5" s="60">
        <v>0</v>
      </c>
      <c r="AB5" s="59">
        <v>73.8</v>
      </c>
      <c r="AC5" s="59">
        <v>1.1000000000000001</v>
      </c>
      <c r="AD5" s="59">
        <v>15.1</v>
      </c>
      <c r="AE5" s="60">
        <v>90</v>
      </c>
    </row>
    <row r="6" spans="1:31" x14ac:dyDescent="0.25">
      <c r="A6" s="73">
        <v>5</v>
      </c>
      <c r="B6" s="71" t="s">
        <v>12</v>
      </c>
      <c r="C6" s="57" t="s">
        <v>12</v>
      </c>
      <c r="D6" s="57" t="s">
        <v>109</v>
      </c>
      <c r="E6" s="57">
        <v>10</v>
      </c>
      <c r="F6" s="58">
        <v>0.19783449020621313</v>
      </c>
      <c r="G6" s="58">
        <v>10.3</v>
      </c>
      <c r="H6" s="59">
        <v>5.5178571428571441</v>
      </c>
      <c r="I6" s="59">
        <v>18.524999999999999</v>
      </c>
      <c r="J6" s="59">
        <v>1.8666666666666665</v>
      </c>
      <c r="K6" s="61">
        <v>12.35</v>
      </c>
      <c r="L6" s="57">
        <v>11.89</v>
      </c>
      <c r="M6" s="61">
        <v>617.86</v>
      </c>
      <c r="N6" s="60">
        <v>0.2</v>
      </c>
      <c r="O6" s="57">
        <v>0.72689999999999999</v>
      </c>
      <c r="P6" s="59">
        <v>44.912243400000001</v>
      </c>
      <c r="Q6" s="60">
        <v>0.41495799999999999</v>
      </c>
      <c r="R6" s="59">
        <v>4.2779999999999996</v>
      </c>
      <c r="S6" s="61">
        <v>1.192886182262301E-2</v>
      </c>
      <c r="T6" s="61">
        <v>66.61</v>
      </c>
      <c r="U6" s="61">
        <v>33.33</v>
      </c>
      <c r="V6" s="61">
        <v>74.16</v>
      </c>
      <c r="W6" s="57" t="s">
        <v>179</v>
      </c>
      <c r="X6" s="57" t="s">
        <v>180</v>
      </c>
      <c r="Y6" s="57" t="s">
        <v>239</v>
      </c>
      <c r="Z6" s="59">
        <v>27.3</v>
      </c>
      <c r="AA6" s="60">
        <v>0</v>
      </c>
      <c r="AB6" s="59">
        <v>41.1</v>
      </c>
      <c r="AC6" s="60">
        <v>0</v>
      </c>
      <c r="AD6" s="59">
        <v>31.6</v>
      </c>
      <c r="AE6" s="59">
        <v>72.7</v>
      </c>
    </row>
    <row r="7" spans="1:31" x14ac:dyDescent="0.25">
      <c r="A7" s="73">
        <v>6</v>
      </c>
      <c r="B7" s="71" t="s">
        <v>31</v>
      </c>
      <c r="C7" s="57" t="s">
        <v>31</v>
      </c>
      <c r="D7" s="57" t="s">
        <v>109</v>
      </c>
      <c r="E7" s="57">
        <v>10</v>
      </c>
      <c r="F7" s="58">
        <v>0.22651091633081691</v>
      </c>
      <c r="G7" s="58">
        <v>10.199999999999999</v>
      </c>
      <c r="H7" s="59">
        <v>6.375</v>
      </c>
      <c r="I7" s="59">
        <v>16.71</v>
      </c>
      <c r="J7" s="59">
        <v>1.5999999999999999</v>
      </c>
      <c r="K7" s="77">
        <v>11.14</v>
      </c>
      <c r="L7" s="57">
        <v>11.7</v>
      </c>
      <c r="M7" s="77">
        <v>501</v>
      </c>
      <c r="N7" s="59">
        <v>-80.7</v>
      </c>
      <c r="O7" s="57">
        <v>0.80049999999999999</v>
      </c>
      <c r="P7" s="60">
        <v>40.105049999999999</v>
      </c>
      <c r="Q7" s="60">
        <v>1.350484</v>
      </c>
      <c r="R7" s="59">
        <v>13.583</v>
      </c>
      <c r="S7" s="61">
        <v>3.7875112233915001E-2</v>
      </c>
      <c r="T7" s="61">
        <v>64.44</v>
      </c>
      <c r="U7" s="76">
        <v>30</v>
      </c>
      <c r="V7" s="59">
        <v>77.239999999999995</v>
      </c>
      <c r="W7" s="57" t="s">
        <v>181</v>
      </c>
      <c r="X7" s="57" t="s">
        <v>182</v>
      </c>
      <c r="Y7" s="57" t="s">
        <v>239</v>
      </c>
      <c r="Z7" s="77">
        <v>19.899999999999999</v>
      </c>
      <c r="AA7" s="60">
        <v>0</v>
      </c>
      <c r="AB7" s="59">
        <v>67.599999999999994</v>
      </c>
      <c r="AC7" s="60">
        <v>0</v>
      </c>
      <c r="AD7" s="59">
        <v>12.4</v>
      </c>
      <c r="AE7" s="77">
        <v>80.099999999999994</v>
      </c>
    </row>
    <row r="8" spans="1:31" x14ac:dyDescent="0.25">
      <c r="A8" s="73">
        <v>7</v>
      </c>
      <c r="B8" s="72" t="s">
        <v>35</v>
      </c>
      <c r="C8" s="57" t="s">
        <v>35</v>
      </c>
      <c r="D8" s="57" t="s">
        <v>109</v>
      </c>
      <c r="E8" s="57">
        <v>10</v>
      </c>
      <c r="F8" s="58">
        <v>0.40078070037206903</v>
      </c>
      <c r="G8" s="58">
        <v>22.9</v>
      </c>
      <c r="H8" s="76">
        <v>14.432773109243696</v>
      </c>
      <c r="I8" s="59">
        <v>17.100000000000001</v>
      </c>
      <c r="J8" s="59">
        <v>1.5866666666666667</v>
      </c>
      <c r="K8" s="59">
        <v>11.4</v>
      </c>
      <c r="L8" s="57">
        <v>11.5</v>
      </c>
      <c r="M8" s="59">
        <v>668.53</v>
      </c>
      <c r="N8" s="59">
        <v>-67.3</v>
      </c>
      <c r="O8" s="57">
        <v>0.2596</v>
      </c>
      <c r="P8" s="74">
        <v>17.355038799999999</v>
      </c>
      <c r="Q8" s="77">
        <v>0.60846599999999995</v>
      </c>
      <c r="R8" s="59">
        <v>13.750999999999999</v>
      </c>
      <c r="S8" s="61">
        <v>3.8343566835644938E-2</v>
      </c>
      <c r="T8" s="61">
        <v>60.1</v>
      </c>
      <c r="U8" s="59">
        <v>43.75</v>
      </c>
      <c r="V8" s="79">
        <v>49.72</v>
      </c>
      <c r="W8" s="57" t="s">
        <v>183</v>
      </c>
      <c r="X8" s="57" t="s">
        <v>184</v>
      </c>
      <c r="Y8" s="57" t="s">
        <v>239</v>
      </c>
      <c r="Z8" s="59">
        <v>74.8</v>
      </c>
      <c r="AA8" s="60">
        <v>0</v>
      </c>
      <c r="AB8" s="77">
        <v>1.7</v>
      </c>
      <c r="AC8" s="60">
        <v>0</v>
      </c>
      <c r="AD8" s="59">
        <v>23.5</v>
      </c>
      <c r="AE8" s="59">
        <v>25.2</v>
      </c>
    </row>
    <row r="9" spans="1:31" x14ac:dyDescent="0.25">
      <c r="A9" s="73">
        <v>8</v>
      </c>
      <c r="B9" s="72" t="s">
        <v>69</v>
      </c>
      <c r="C9" s="73" t="s">
        <v>69</v>
      </c>
      <c r="D9" s="73" t="s">
        <v>109</v>
      </c>
      <c r="E9" s="73">
        <v>10</v>
      </c>
      <c r="F9" s="73">
        <v>0.65618053853205283</v>
      </c>
      <c r="G9" s="73">
        <v>7.5</v>
      </c>
      <c r="H9" s="73">
        <v>-5.6323220186242109</v>
      </c>
      <c r="I9" s="73">
        <v>17.774999999999999</v>
      </c>
      <c r="J9" s="73">
        <v>-1.3316000000000001</v>
      </c>
      <c r="K9" s="73">
        <v>11.85</v>
      </c>
      <c r="L9" s="73">
        <v>11.06</v>
      </c>
      <c r="M9" s="73">
        <v>1200</v>
      </c>
      <c r="N9" s="73">
        <v>152.69999999999999</v>
      </c>
      <c r="O9" s="73">
        <v>0.81570000000000009</v>
      </c>
      <c r="P9" s="73">
        <v>97.884000000000015</v>
      </c>
      <c r="Q9" s="73">
        <v>1.17041</v>
      </c>
      <c r="R9" s="73">
        <v>8.7159999999999993</v>
      </c>
      <c r="S9" s="73">
        <v>2.4303870884988817E-2</v>
      </c>
      <c r="T9" s="73">
        <v>75.260000000000005</v>
      </c>
      <c r="U9" s="73">
        <v>10</v>
      </c>
      <c r="V9" s="73">
        <v>92.29</v>
      </c>
      <c r="W9" s="73" t="s">
        <v>241</v>
      </c>
      <c r="X9" s="73" t="s">
        <v>242</v>
      </c>
      <c r="Y9" s="73" t="s">
        <v>243</v>
      </c>
      <c r="Z9" s="73">
        <v>16.7</v>
      </c>
      <c r="AA9" s="73">
        <v>0</v>
      </c>
      <c r="AB9" s="73">
        <v>62.4</v>
      </c>
      <c r="AC9" s="73">
        <v>1.8</v>
      </c>
      <c r="AD9" s="73">
        <v>19.2</v>
      </c>
      <c r="AE9" s="73">
        <v>83.3</v>
      </c>
    </row>
    <row r="10" spans="1:31" x14ac:dyDescent="0.25">
      <c r="A10" s="73">
        <v>9</v>
      </c>
      <c r="B10" s="72" t="s">
        <v>70</v>
      </c>
      <c r="C10" s="57" t="s">
        <v>70</v>
      </c>
      <c r="D10" s="57" t="s">
        <v>109</v>
      </c>
      <c r="E10" s="57">
        <v>10</v>
      </c>
      <c r="F10" s="58">
        <v>0.64812890852303684</v>
      </c>
      <c r="G10" s="58">
        <v>7.2</v>
      </c>
      <c r="H10" s="59">
        <v>3.1578947368421058</v>
      </c>
      <c r="I10" s="59">
        <v>17.190000000000001</v>
      </c>
      <c r="J10" s="76">
        <v>2.2799999999999998</v>
      </c>
      <c r="K10" s="59">
        <v>11.46</v>
      </c>
      <c r="L10" s="57">
        <v>11.49</v>
      </c>
      <c r="M10" s="59">
        <v>1447.54</v>
      </c>
      <c r="N10" s="76">
        <v>-189.4</v>
      </c>
      <c r="O10" s="57">
        <v>0.98619999999999997</v>
      </c>
      <c r="P10" s="60">
        <v>142.75639480000001</v>
      </c>
      <c r="Q10" s="60">
        <v>1.224623</v>
      </c>
      <c r="R10" s="59">
        <v>8.6760000000000002</v>
      </c>
      <c r="S10" s="61">
        <v>2.4192334075053123E-2</v>
      </c>
      <c r="T10" s="61">
        <v>68.48</v>
      </c>
      <c r="U10" s="79">
        <v>22.22</v>
      </c>
      <c r="V10" s="76">
        <v>68.180000000000007</v>
      </c>
      <c r="W10" s="57" t="s">
        <v>185</v>
      </c>
      <c r="X10" s="57" t="s">
        <v>186</v>
      </c>
      <c r="Y10" s="57" t="s">
        <v>239</v>
      </c>
      <c r="Z10" s="59">
        <v>2</v>
      </c>
      <c r="AA10" s="60">
        <v>0</v>
      </c>
      <c r="AB10" s="59">
        <v>69.599999999999994</v>
      </c>
      <c r="AC10" s="60">
        <v>0</v>
      </c>
      <c r="AD10" s="59">
        <v>28.4</v>
      </c>
      <c r="AE10" s="59">
        <v>98</v>
      </c>
    </row>
    <row r="11" spans="1:31" x14ac:dyDescent="0.25">
      <c r="A11" s="73">
        <v>10</v>
      </c>
      <c r="B11" s="72" t="s">
        <v>71</v>
      </c>
      <c r="C11" s="57" t="s">
        <v>71</v>
      </c>
      <c r="D11" s="57" t="s">
        <v>109</v>
      </c>
      <c r="E11" s="57">
        <v>10</v>
      </c>
      <c r="F11" s="58">
        <v>0.27461128107583666</v>
      </c>
      <c r="G11" s="58">
        <v>6.1</v>
      </c>
      <c r="H11" s="77">
        <v>2.5</v>
      </c>
      <c r="I11" s="59">
        <v>17.445</v>
      </c>
      <c r="J11" s="59">
        <v>2.44</v>
      </c>
      <c r="K11" s="59">
        <v>11.63</v>
      </c>
      <c r="L11" s="57">
        <v>11.14</v>
      </c>
      <c r="M11" s="59">
        <v>2242.61</v>
      </c>
      <c r="N11" s="59">
        <v>-296.39999999999998</v>
      </c>
      <c r="O11" s="57">
        <v>0.91110000000000002</v>
      </c>
      <c r="P11" s="77">
        <v>204.32419710000002</v>
      </c>
      <c r="Q11" s="74">
        <v>2.6994199999999999</v>
      </c>
      <c r="R11" s="59">
        <v>16.463000000000001</v>
      </c>
      <c r="S11" s="61">
        <v>4.5905762549285335E-2</v>
      </c>
      <c r="T11" s="61">
        <v>71.459999999999994</v>
      </c>
      <c r="U11" s="59">
        <v>25</v>
      </c>
      <c r="V11" s="76">
        <v>75.41</v>
      </c>
      <c r="W11" s="57" t="s">
        <v>187</v>
      </c>
      <c r="X11" s="57" t="s">
        <v>188</v>
      </c>
      <c r="Y11" s="57" t="s">
        <v>239</v>
      </c>
      <c r="Z11" s="76">
        <v>16.7</v>
      </c>
      <c r="AA11" s="60">
        <v>0</v>
      </c>
      <c r="AB11" s="76">
        <v>71.2</v>
      </c>
      <c r="AC11" s="60">
        <v>0</v>
      </c>
      <c r="AD11" s="59">
        <v>12.2</v>
      </c>
      <c r="AE11" s="76">
        <v>83.3</v>
      </c>
    </row>
    <row r="12" spans="1:31" x14ac:dyDescent="0.25">
      <c r="A12" s="73">
        <v>11</v>
      </c>
      <c r="B12" s="72" t="s">
        <v>14</v>
      </c>
      <c r="C12" s="57" t="s">
        <v>14</v>
      </c>
      <c r="D12" s="57" t="s">
        <v>109</v>
      </c>
      <c r="E12" s="57">
        <v>11</v>
      </c>
      <c r="F12" s="58">
        <v>0.23080929388022542</v>
      </c>
      <c r="G12" s="58">
        <v>6.7</v>
      </c>
      <c r="H12" s="59">
        <v>2.9558823529411766</v>
      </c>
      <c r="I12" s="59">
        <v>17.25</v>
      </c>
      <c r="J12" s="59">
        <v>2.2666666666666666</v>
      </c>
      <c r="K12" s="77">
        <v>11.5</v>
      </c>
      <c r="L12" s="57">
        <v>11.41</v>
      </c>
      <c r="M12" s="77">
        <v>1432.56</v>
      </c>
      <c r="N12" s="59">
        <v>-177.5</v>
      </c>
      <c r="O12" s="57">
        <v>0.78029999999999999</v>
      </c>
      <c r="P12" s="60">
        <v>101.62059709090909</v>
      </c>
      <c r="Q12" s="60">
        <v>0.99301300000000003</v>
      </c>
      <c r="R12" s="59">
        <v>6.6680000000000001</v>
      </c>
      <c r="S12" s="61">
        <v>1.8593186216281029E-2</v>
      </c>
      <c r="T12" s="61">
        <v>69.650000000000006</v>
      </c>
      <c r="U12" s="59">
        <v>21.43</v>
      </c>
      <c r="V12" s="79">
        <v>71.94</v>
      </c>
      <c r="W12" s="57" t="s">
        <v>189</v>
      </c>
      <c r="X12" s="57" t="s">
        <v>190</v>
      </c>
      <c r="Y12" s="57" t="s">
        <v>239</v>
      </c>
      <c r="Z12" s="60">
        <v>22</v>
      </c>
      <c r="AA12" s="60">
        <v>0</v>
      </c>
      <c r="AB12" s="59">
        <v>67.5</v>
      </c>
      <c r="AC12" s="60">
        <v>0</v>
      </c>
      <c r="AD12" s="59">
        <v>10.5</v>
      </c>
      <c r="AE12" s="60">
        <v>78</v>
      </c>
    </row>
    <row r="13" spans="1:31" x14ac:dyDescent="0.25">
      <c r="A13" s="73">
        <v>12</v>
      </c>
      <c r="B13" s="72" t="s">
        <v>15</v>
      </c>
      <c r="C13" s="57" t="s">
        <v>15</v>
      </c>
      <c r="D13" s="57" t="s">
        <v>109</v>
      </c>
      <c r="E13" s="57">
        <v>10</v>
      </c>
      <c r="F13" s="58">
        <v>0.19836506120590061</v>
      </c>
      <c r="G13" s="58">
        <v>5.5</v>
      </c>
      <c r="H13" s="59">
        <v>2.3571428571428572</v>
      </c>
      <c r="I13" s="59">
        <v>17.024999999999999</v>
      </c>
      <c r="J13" s="77">
        <v>2.3333333333333335</v>
      </c>
      <c r="K13" s="76">
        <v>11.35</v>
      </c>
      <c r="L13" s="74">
        <v>11.14</v>
      </c>
      <c r="M13" s="59">
        <v>7761</v>
      </c>
      <c r="N13" s="77">
        <v>-1177.0999999999999</v>
      </c>
      <c r="O13" s="74">
        <v>0.46029999999999999</v>
      </c>
      <c r="P13" s="60">
        <v>357.23883000000001</v>
      </c>
      <c r="Q13" s="60">
        <v>2.5608200000000001</v>
      </c>
      <c r="R13" s="59">
        <v>14.047000000000001</v>
      </c>
      <c r="S13" s="61">
        <v>3.9168939229169114E-2</v>
      </c>
      <c r="T13" s="61">
        <v>67.75</v>
      </c>
      <c r="U13" s="59">
        <v>22.22</v>
      </c>
      <c r="V13" s="78">
        <v>57.12</v>
      </c>
      <c r="W13" s="57" t="s">
        <v>191</v>
      </c>
      <c r="X13" s="57" t="s">
        <v>192</v>
      </c>
      <c r="Y13" s="57" t="s">
        <v>239</v>
      </c>
      <c r="Z13" s="59">
        <v>55</v>
      </c>
      <c r="AA13" s="60">
        <v>0</v>
      </c>
      <c r="AB13" s="59">
        <v>32.799999999999997</v>
      </c>
      <c r="AC13" s="60">
        <v>0</v>
      </c>
      <c r="AD13" s="76">
        <v>12.3</v>
      </c>
      <c r="AE13" s="59">
        <v>45</v>
      </c>
    </row>
    <row r="14" spans="1:31" x14ac:dyDescent="0.25">
      <c r="A14" s="73">
        <v>13</v>
      </c>
      <c r="B14" s="72" t="s">
        <v>72</v>
      </c>
      <c r="C14" s="57" t="s">
        <v>72</v>
      </c>
      <c r="D14" s="57" t="s">
        <v>109</v>
      </c>
      <c r="E14" s="57">
        <v>10</v>
      </c>
      <c r="F14" s="58">
        <v>0.83650846554851765</v>
      </c>
      <c r="G14" s="58">
        <v>17</v>
      </c>
      <c r="H14" s="59">
        <v>3.2608695652173911</v>
      </c>
      <c r="I14" s="59">
        <v>29.73</v>
      </c>
      <c r="J14" s="59">
        <v>5.2133333333333338</v>
      </c>
      <c r="K14" s="76">
        <v>19.82</v>
      </c>
      <c r="L14" s="74">
        <v>11.44</v>
      </c>
      <c r="M14" s="59">
        <v>1823.98</v>
      </c>
      <c r="N14" s="59">
        <v>995.5</v>
      </c>
      <c r="O14" s="74">
        <v>0.79479999999999995</v>
      </c>
      <c r="P14" s="76">
        <v>144.96993040000001</v>
      </c>
      <c r="Q14" s="60">
        <v>0.70037499999999997</v>
      </c>
      <c r="R14" s="59">
        <v>11.861000000000001</v>
      </c>
      <c r="S14" s="78">
        <v>3.3073452566183159E-2</v>
      </c>
      <c r="T14" s="78">
        <v>59.37</v>
      </c>
      <c r="U14" s="59">
        <v>29.41</v>
      </c>
      <c r="V14" s="78">
        <v>63.1</v>
      </c>
      <c r="W14" s="57" t="s">
        <v>193</v>
      </c>
      <c r="X14" s="57" t="s">
        <v>194</v>
      </c>
      <c r="Y14" s="57" t="s">
        <v>239</v>
      </c>
      <c r="Z14" s="60">
        <v>20.5</v>
      </c>
      <c r="AA14" s="60">
        <v>0</v>
      </c>
      <c r="AB14" s="77">
        <v>58.5</v>
      </c>
      <c r="AC14" s="60">
        <v>0</v>
      </c>
      <c r="AD14" s="59">
        <v>21</v>
      </c>
      <c r="AE14" s="60">
        <v>79.5</v>
      </c>
    </row>
    <row r="15" spans="1:31" x14ac:dyDescent="0.25">
      <c r="A15" s="73">
        <v>14</v>
      </c>
      <c r="B15" s="72" t="s">
        <v>17</v>
      </c>
      <c r="C15" s="73" t="s">
        <v>17</v>
      </c>
      <c r="D15" s="73" t="s">
        <v>109</v>
      </c>
      <c r="E15" s="73">
        <v>10</v>
      </c>
      <c r="F15" s="73">
        <v>0.70000621750057368</v>
      </c>
      <c r="G15" s="73">
        <v>8.1</v>
      </c>
      <c r="H15" s="73">
        <v>-5.9303006638032016</v>
      </c>
      <c r="I15" s="73">
        <v>17.399999999999999</v>
      </c>
      <c r="J15" s="73">
        <v>-1.3658666666666666</v>
      </c>
      <c r="K15" s="73">
        <v>11.6</v>
      </c>
      <c r="L15" s="73">
        <v>11.07</v>
      </c>
      <c r="M15" s="73">
        <v>1500</v>
      </c>
      <c r="N15" s="73">
        <v>182.7</v>
      </c>
      <c r="O15" s="73">
        <v>0.88550000000000006</v>
      </c>
      <c r="P15" s="73">
        <v>132.82499999999999</v>
      </c>
      <c r="Q15" s="73">
        <v>1.2278610000000001</v>
      </c>
      <c r="R15" s="73">
        <v>9.8209999999999997</v>
      </c>
      <c r="S15" s="73">
        <v>2.7385075259462505E-2</v>
      </c>
      <c r="T15" s="73">
        <v>67.09</v>
      </c>
      <c r="U15" s="73">
        <v>33.33</v>
      </c>
      <c r="V15" s="73">
        <v>61.83</v>
      </c>
      <c r="W15" s="73" t="s">
        <v>244</v>
      </c>
      <c r="X15" s="73" t="s">
        <v>245</v>
      </c>
      <c r="Y15" s="73" t="s">
        <v>243</v>
      </c>
      <c r="Z15" s="73">
        <v>8.3000000000000007</v>
      </c>
      <c r="AA15" s="73">
        <v>0</v>
      </c>
      <c r="AB15" s="73">
        <v>71.8</v>
      </c>
      <c r="AC15" s="73">
        <v>3.1</v>
      </c>
      <c r="AD15" s="73">
        <v>16.7</v>
      </c>
      <c r="AE15" s="73">
        <v>91.7</v>
      </c>
    </row>
    <row r="16" spans="1:31" x14ac:dyDescent="0.25">
      <c r="A16" s="73">
        <v>15</v>
      </c>
      <c r="B16" s="72" t="s">
        <v>73</v>
      </c>
      <c r="C16" s="57" t="s">
        <v>73</v>
      </c>
      <c r="D16" s="57" t="s">
        <v>109</v>
      </c>
      <c r="E16" s="57">
        <v>10</v>
      </c>
      <c r="F16" s="58">
        <v>0.66529086244400837</v>
      </c>
      <c r="G16" s="58">
        <v>6.5</v>
      </c>
      <c r="H16" s="59">
        <v>19.5</v>
      </c>
      <c r="I16" s="59">
        <v>12.645</v>
      </c>
      <c r="J16" s="59">
        <v>0.33333333333333331</v>
      </c>
      <c r="K16" s="76">
        <v>8.43</v>
      </c>
      <c r="L16" s="74">
        <v>11.82</v>
      </c>
      <c r="M16" s="59">
        <v>1000</v>
      </c>
      <c r="N16" s="59">
        <v>174.3</v>
      </c>
      <c r="O16" s="74">
        <v>0.8992</v>
      </c>
      <c r="P16" s="60">
        <v>89.92</v>
      </c>
      <c r="Q16" s="60">
        <v>0.120312</v>
      </c>
      <c r="R16" s="59">
        <v>0.78600000000000003</v>
      </c>
      <c r="S16" s="61">
        <v>2.191698315236486E-3</v>
      </c>
      <c r="T16" s="61">
        <v>63.78</v>
      </c>
      <c r="U16" s="59">
        <v>22.22</v>
      </c>
      <c r="V16" s="78">
        <v>73.650000000000006</v>
      </c>
      <c r="W16" s="57" t="s">
        <v>195</v>
      </c>
      <c r="X16" s="57" t="s">
        <v>196</v>
      </c>
      <c r="Y16" s="57" t="s">
        <v>239</v>
      </c>
      <c r="Z16" s="60">
        <v>10</v>
      </c>
      <c r="AA16" s="60">
        <v>0</v>
      </c>
      <c r="AB16" s="59">
        <v>46</v>
      </c>
      <c r="AC16" s="60">
        <v>0.1</v>
      </c>
      <c r="AD16" s="59">
        <v>43.9</v>
      </c>
      <c r="AE16" s="60">
        <v>90</v>
      </c>
    </row>
    <row r="17" spans="1:31" x14ac:dyDescent="0.25">
      <c r="A17" s="73">
        <v>16</v>
      </c>
      <c r="B17" s="72" t="s">
        <v>34</v>
      </c>
      <c r="C17" s="57" t="s">
        <v>34</v>
      </c>
      <c r="D17" s="57" t="s">
        <v>109</v>
      </c>
      <c r="E17" s="57">
        <v>10</v>
      </c>
      <c r="F17" s="58">
        <v>0.2227230414719725</v>
      </c>
      <c r="G17" s="58">
        <v>8.3000000000000007</v>
      </c>
      <c r="H17" s="59">
        <v>20.750000000000004</v>
      </c>
      <c r="I17" s="59">
        <v>15.299999999999999</v>
      </c>
      <c r="J17" s="59">
        <v>0.39999999999999997</v>
      </c>
      <c r="K17" s="59">
        <v>10.199999999999999</v>
      </c>
      <c r="L17" s="74">
        <v>11.24</v>
      </c>
      <c r="M17" s="59">
        <v>982</v>
      </c>
      <c r="N17" s="59">
        <v>-228.4</v>
      </c>
      <c r="O17" s="74">
        <v>0.49059999999999998</v>
      </c>
      <c r="P17" s="59">
        <v>48.176919999999996</v>
      </c>
      <c r="Q17" s="77">
        <v>0.13920099999999999</v>
      </c>
      <c r="R17" s="59">
        <v>1.1639999999999999</v>
      </c>
      <c r="S17" s="78">
        <v>3.2457211691288416E-3</v>
      </c>
      <c r="T17" s="78">
        <v>59.33</v>
      </c>
      <c r="U17" s="76">
        <v>50</v>
      </c>
      <c r="V17" s="78">
        <v>82.58</v>
      </c>
      <c r="W17" s="57" t="s">
        <v>197</v>
      </c>
      <c r="X17" s="57" t="s">
        <v>198</v>
      </c>
      <c r="Y17" s="57" t="s">
        <v>239</v>
      </c>
      <c r="Z17" s="76">
        <v>50.9</v>
      </c>
      <c r="AA17" s="60">
        <v>0</v>
      </c>
      <c r="AB17" s="59">
        <v>35</v>
      </c>
      <c r="AC17" s="60">
        <v>0</v>
      </c>
      <c r="AD17" s="59">
        <v>14.1</v>
      </c>
      <c r="AE17" s="76">
        <v>49.1</v>
      </c>
    </row>
    <row r="18" spans="1:31" x14ac:dyDescent="0.25">
      <c r="A18" s="73">
        <v>17</v>
      </c>
      <c r="B18" s="72" t="s">
        <v>18</v>
      </c>
      <c r="C18" s="57" t="s">
        <v>19</v>
      </c>
      <c r="D18" s="57" t="s">
        <v>109</v>
      </c>
      <c r="E18" s="57">
        <v>10</v>
      </c>
      <c r="F18" s="58">
        <v>0.65940181180054158</v>
      </c>
      <c r="G18" s="58">
        <v>7.4</v>
      </c>
      <c r="H18" s="59">
        <v>18.500000000000004</v>
      </c>
      <c r="I18" s="59">
        <v>12.78</v>
      </c>
      <c r="J18" s="59">
        <v>0.39999999999999997</v>
      </c>
      <c r="K18" s="77">
        <v>8.52</v>
      </c>
      <c r="L18" s="59">
        <v>12.02</v>
      </c>
      <c r="M18" s="59">
        <v>750</v>
      </c>
      <c r="N18" s="59">
        <v>141</v>
      </c>
      <c r="O18" s="60">
        <v>0.89999999999999991</v>
      </c>
      <c r="P18" s="60">
        <v>67.499999999999986</v>
      </c>
      <c r="Q18" s="77">
        <v>0.15251500000000001</v>
      </c>
      <c r="R18" s="59">
        <v>1.1200000000000001</v>
      </c>
      <c r="S18" s="78">
        <v>3.1230306781995735E-3</v>
      </c>
      <c r="T18" s="78">
        <v>69.150000000000006</v>
      </c>
      <c r="U18" s="59">
        <v>0</v>
      </c>
      <c r="V18" s="76">
        <v>70.88</v>
      </c>
      <c r="W18" s="57" t="s">
        <v>199</v>
      </c>
      <c r="X18" s="57" t="s">
        <v>200</v>
      </c>
      <c r="Y18" s="57" t="s">
        <v>239</v>
      </c>
      <c r="Z18" s="76">
        <v>0</v>
      </c>
      <c r="AA18" s="60">
        <v>0</v>
      </c>
      <c r="AB18" s="59">
        <v>65.900000000000006</v>
      </c>
      <c r="AC18" s="60">
        <v>0</v>
      </c>
      <c r="AD18" s="77">
        <v>34.1</v>
      </c>
      <c r="AE18" s="76">
        <v>100</v>
      </c>
    </row>
    <row r="19" spans="1:31" x14ac:dyDescent="0.25">
      <c r="A19" s="73">
        <v>18</v>
      </c>
      <c r="B19" s="72" t="s">
        <v>19</v>
      </c>
      <c r="C19" s="57" t="s">
        <v>18</v>
      </c>
      <c r="D19" s="57" t="s">
        <v>109</v>
      </c>
      <c r="E19" s="57">
        <v>10</v>
      </c>
      <c r="F19" s="58">
        <v>0.56427634831324014</v>
      </c>
      <c r="G19" s="58">
        <v>9.3000000000000007</v>
      </c>
      <c r="H19" s="59">
        <v>22.500000000000004</v>
      </c>
      <c r="I19" s="59">
        <v>14.28</v>
      </c>
      <c r="J19" s="59">
        <v>0.41333333333333333</v>
      </c>
      <c r="K19" s="77">
        <v>9.52</v>
      </c>
      <c r="L19" s="76">
        <v>13.7</v>
      </c>
      <c r="M19" s="59">
        <v>500</v>
      </c>
      <c r="N19" s="59">
        <v>179.5</v>
      </c>
      <c r="O19" s="77">
        <v>0.99990000000000001</v>
      </c>
      <c r="P19" s="60">
        <v>49.994999999999997</v>
      </c>
      <c r="Q19" s="60">
        <v>0.42851699999999998</v>
      </c>
      <c r="R19" s="59">
        <v>3.9129999999999998</v>
      </c>
      <c r="S19" s="76">
        <v>1.0911088431959757E-2</v>
      </c>
      <c r="T19" s="76">
        <v>71.95</v>
      </c>
      <c r="U19" s="59">
        <v>33.33</v>
      </c>
      <c r="V19" s="79">
        <v>63.04</v>
      </c>
      <c r="W19" s="57" t="s">
        <v>201</v>
      </c>
      <c r="X19" s="57" t="s">
        <v>202</v>
      </c>
      <c r="Y19" s="57" t="s">
        <v>239</v>
      </c>
      <c r="Z19" s="77">
        <v>10</v>
      </c>
      <c r="AA19" s="60">
        <v>0</v>
      </c>
      <c r="AB19" s="59">
        <v>43.2</v>
      </c>
      <c r="AC19" s="60">
        <v>0</v>
      </c>
      <c r="AD19" s="59">
        <v>46.8</v>
      </c>
      <c r="AE19" s="77">
        <v>90</v>
      </c>
    </row>
    <row r="20" spans="1:31" x14ac:dyDescent="0.25">
      <c r="A20" s="73">
        <v>19</v>
      </c>
      <c r="B20" s="72" t="s">
        <v>20</v>
      </c>
      <c r="C20" s="57" t="s">
        <v>20</v>
      </c>
      <c r="D20" s="57" t="s">
        <v>109</v>
      </c>
      <c r="E20" s="57">
        <v>10</v>
      </c>
      <c r="F20" s="58">
        <v>0.21766082259224481</v>
      </c>
      <c r="G20" s="58">
        <v>9</v>
      </c>
      <c r="H20" s="59">
        <v>16.463414634146343</v>
      </c>
      <c r="I20" s="59">
        <v>14.28</v>
      </c>
      <c r="J20" s="59">
        <v>0.54666666666666663</v>
      </c>
      <c r="K20" s="59">
        <v>9.52</v>
      </c>
      <c r="L20" s="59">
        <v>11.79</v>
      </c>
      <c r="M20" s="59">
        <v>1000</v>
      </c>
      <c r="N20" s="59">
        <v>137</v>
      </c>
      <c r="O20" s="60">
        <v>0.75</v>
      </c>
      <c r="P20" s="60">
        <v>75</v>
      </c>
      <c r="Q20" s="74">
        <v>8.1114000000000006E-2</v>
      </c>
      <c r="R20" s="76">
        <v>0.72899999999999998</v>
      </c>
      <c r="S20" s="76">
        <v>2.0327583610781149E-3</v>
      </c>
      <c r="T20" s="76">
        <v>62.51</v>
      </c>
      <c r="U20" s="59">
        <v>40</v>
      </c>
      <c r="V20" s="76">
        <v>83.44</v>
      </c>
      <c r="W20" s="57" t="s">
        <v>203</v>
      </c>
      <c r="X20" s="57" t="s">
        <v>204</v>
      </c>
      <c r="Y20" s="57" t="s">
        <v>239</v>
      </c>
      <c r="Z20" s="76">
        <v>25</v>
      </c>
      <c r="AA20" s="60">
        <v>0</v>
      </c>
      <c r="AB20" s="59">
        <v>67</v>
      </c>
      <c r="AC20" s="60">
        <v>0</v>
      </c>
      <c r="AD20" s="59">
        <v>8</v>
      </c>
      <c r="AE20" s="76">
        <v>75</v>
      </c>
    </row>
    <row r="21" spans="1:31" x14ac:dyDescent="0.25">
      <c r="A21" s="73">
        <v>20</v>
      </c>
      <c r="B21" s="72" t="s">
        <v>74</v>
      </c>
      <c r="C21" s="57" t="s">
        <v>74</v>
      </c>
      <c r="D21" s="57" t="s">
        <v>109</v>
      </c>
      <c r="E21" s="57">
        <v>10</v>
      </c>
      <c r="F21" s="58">
        <v>0.6755797912523327</v>
      </c>
      <c r="G21" s="58">
        <v>6.4</v>
      </c>
      <c r="H21" s="59">
        <v>2.7272727272727275</v>
      </c>
      <c r="I21" s="59">
        <v>17.055</v>
      </c>
      <c r="J21" s="59">
        <v>2.3466666666666667</v>
      </c>
      <c r="K21" s="77">
        <v>11.37</v>
      </c>
      <c r="L21" s="76">
        <v>11.31</v>
      </c>
      <c r="M21" s="59">
        <v>1821.67</v>
      </c>
      <c r="N21" s="76">
        <v>-285</v>
      </c>
      <c r="O21" s="77">
        <v>0.79169999999999996</v>
      </c>
      <c r="P21" s="60">
        <v>144.22161389999999</v>
      </c>
      <c r="Q21" s="77">
        <v>1.731876</v>
      </c>
      <c r="R21" s="59">
        <v>10.997999999999999</v>
      </c>
      <c r="S21" s="61">
        <v>3.0667045891820448E-2</v>
      </c>
      <c r="T21" s="61">
        <v>70.709999999999994</v>
      </c>
      <c r="U21" s="76">
        <v>16.670000000000002</v>
      </c>
      <c r="V21" s="59">
        <v>77.56</v>
      </c>
      <c r="W21" s="57" t="s">
        <v>205</v>
      </c>
      <c r="X21" s="57" t="s">
        <v>206</v>
      </c>
      <c r="Y21" s="57" t="s">
        <v>239</v>
      </c>
      <c r="Z21" s="77">
        <v>20.8</v>
      </c>
      <c r="AA21" s="60">
        <v>0</v>
      </c>
      <c r="AB21" s="76">
        <v>54.3</v>
      </c>
      <c r="AC21" s="77">
        <v>0</v>
      </c>
      <c r="AD21" s="59">
        <v>24.8</v>
      </c>
      <c r="AE21" s="77">
        <v>79.2</v>
      </c>
    </row>
    <row r="22" spans="1:31" x14ac:dyDescent="0.25">
      <c r="A22" s="73">
        <v>21</v>
      </c>
      <c r="B22" s="72" t="s">
        <v>21</v>
      </c>
      <c r="C22" s="57" t="s">
        <v>21</v>
      </c>
      <c r="D22" s="57" t="s">
        <v>109</v>
      </c>
      <c r="E22" s="57">
        <v>10</v>
      </c>
      <c r="F22" s="58">
        <v>0.66942253223365233</v>
      </c>
      <c r="G22" s="58">
        <v>6.5</v>
      </c>
      <c r="H22" s="59">
        <v>44.31818181818182</v>
      </c>
      <c r="I22" s="59">
        <v>12.93</v>
      </c>
      <c r="J22" s="59">
        <v>0.14666666666666667</v>
      </c>
      <c r="K22" s="59">
        <v>8.6199999999999992</v>
      </c>
      <c r="L22" s="59">
        <v>11</v>
      </c>
      <c r="M22" s="59">
        <v>1000</v>
      </c>
      <c r="N22" s="59">
        <v>110.6</v>
      </c>
      <c r="O22" s="77">
        <v>0.9899</v>
      </c>
      <c r="P22" s="76">
        <v>98.99</v>
      </c>
      <c r="Q22" s="76">
        <v>6.8476999999999996E-2</v>
      </c>
      <c r="R22" s="59">
        <v>0.44800000000000001</v>
      </c>
      <c r="S22" s="76">
        <v>1.2492122712798293E-3</v>
      </c>
      <c r="T22" s="76">
        <v>60.76</v>
      </c>
      <c r="U22" s="79">
        <v>33.33</v>
      </c>
      <c r="V22" s="59">
        <v>76.63</v>
      </c>
      <c r="W22" s="57" t="s">
        <v>207</v>
      </c>
      <c r="X22" s="57" t="s">
        <v>208</v>
      </c>
      <c r="Y22" s="57" t="s">
        <v>239</v>
      </c>
      <c r="Z22" s="60">
        <v>1</v>
      </c>
      <c r="AA22" s="60">
        <v>0</v>
      </c>
      <c r="AB22" s="59">
        <v>60.1</v>
      </c>
      <c r="AC22" s="77">
        <v>0</v>
      </c>
      <c r="AD22" s="59">
        <v>38.9</v>
      </c>
      <c r="AE22" s="60">
        <v>99</v>
      </c>
    </row>
    <row r="23" spans="1:31" x14ac:dyDescent="0.25">
      <c r="A23" s="73">
        <v>22</v>
      </c>
      <c r="B23" s="72" t="s">
        <v>75</v>
      </c>
      <c r="C23" s="57" t="s">
        <v>75</v>
      </c>
      <c r="D23" s="57" t="s">
        <v>109</v>
      </c>
      <c r="E23" s="57">
        <v>10</v>
      </c>
      <c r="F23" s="58">
        <v>0.17779633779839665</v>
      </c>
      <c r="G23" s="58">
        <v>7.4</v>
      </c>
      <c r="H23" s="59">
        <v>5.5912353607857961</v>
      </c>
      <c r="I23" s="59">
        <v>18.48</v>
      </c>
      <c r="J23" s="59">
        <v>1.3234999999999999</v>
      </c>
      <c r="K23" s="59">
        <v>12.32</v>
      </c>
      <c r="L23" s="59">
        <v>11.21</v>
      </c>
      <c r="M23" s="59">
        <v>3110.8</v>
      </c>
      <c r="N23" s="59">
        <v>185.1</v>
      </c>
      <c r="O23" s="77">
        <v>0.79420000000000002</v>
      </c>
      <c r="P23" s="60">
        <v>247.05973600000002</v>
      </c>
      <c r="Q23" s="76">
        <v>1.495668</v>
      </c>
      <c r="R23" s="59">
        <v>11.121</v>
      </c>
      <c r="S23" s="76">
        <v>3.1010021582372725E-2</v>
      </c>
      <c r="T23" s="59">
        <v>72.98</v>
      </c>
      <c r="U23" s="59">
        <v>14.29</v>
      </c>
      <c r="V23" s="79">
        <v>74.81</v>
      </c>
      <c r="W23" s="57" t="s">
        <v>209</v>
      </c>
      <c r="X23" s="57" t="s">
        <v>210</v>
      </c>
      <c r="Y23" s="57" t="s">
        <v>239</v>
      </c>
      <c r="Z23" s="60">
        <v>15.1</v>
      </c>
      <c r="AA23" s="60">
        <v>0</v>
      </c>
      <c r="AB23" s="59">
        <v>71.5</v>
      </c>
      <c r="AC23" s="77">
        <v>2.4</v>
      </c>
      <c r="AD23" s="76">
        <v>11.1</v>
      </c>
      <c r="AE23" s="60">
        <v>84.9</v>
      </c>
    </row>
    <row r="24" spans="1:31" x14ac:dyDescent="0.25">
      <c r="A24" s="73">
        <v>23</v>
      </c>
      <c r="B24" s="72" t="s">
        <v>76</v>
      </c>
      <c r="C24" s="57" t="s">
        <v>76</v>
      </c>
      <c r="D24" s="57" t="s">
        <v>109</v>
      </c>
      <c r="E24" s="57">
        <v>10</v>
      </c>
      <c r="F24" s="58">
        <v>0.42312313310080424</v>
      </c>
      <c r="G24" s="58">
        <v>9.3000000000000007</v>
      </c>
      <c r="H24" s="59">
        <v>4.7692307692307701</v>
      </c>
      <c r="I24" s="59">
        <v>18.434999999999999</v>
      </c>
      <c r="J24" s="59">
        <v>1.95</v>
      </c>
      <c r="K24" s="59">
        <v>12.29</v>
      </c>
      <c r="L24" s="74">
        <v>11.24</v>
      </c>
      <c r="M24" s="59">
        <v>1000</v>
      </c>
      <c r="N24" s="59">
        <v>-78.400000000000006</v>
      </c>
      <c r="O24" s="74">
        <v>0.87650000000000006</v>
      </c>
      <c r="P24" s="60">
        <v>87.65</v>
      </c>
      <c r="Q24" s="60">
        <v>3.0948829999999998</v>
      </c>
      <c r="R24" s="59">
        <v>28.847999999999999</v>
      </c>
      <c r="S24" s="61">
        <v>8.0440347325626146E-2</v>
      </c>
      <c r="T24" s="61">
        <v>74.819999999999993</v>
      </c>
      <c r="U24" s="59">
        <v>27.27</v>
      </c>
      <c r="V24" s="78">
        <v>61.97</v>
      </c>
      <c r="W24" s="57" t="s">
        <v>211</v>
      </c>
      <c r="X24" s="57" t="s">
        <v>212</v>
      </c>
      <c r="Y24" s="57" t="s">
        <v>239</v>
      </c>
      <c r="Z24" s="59">
        <v>10</v>
      </c>
      <c r="AA24" s="60">
        <v>0</v>
      </c>
      <c r="AB24" s="59">
        <v>64.900000000000006</v>
      </c>
      <c r="AC24" s="60">
        <v>0.8</v>
      </c>
      <c r="AD24" s="59">
        <v>24.3</v>
      </c>
      <c r="AE24" s="59">
        <v>90</v>
      </c>
    </row>
    <row r="25" spans="1:31" x14ac:dyDescent="0.25">
      <c r="A25" s="73">
        <v>24</v>
      </c>
      <c r="B25" s="72" t="s">
        <v>77</v>
      </c>
      <c r="C25" s="57" t="s">
        <v>77</v>
      </c>
      <c r="D25" s="57" t="s">
        <v>109</v>
      </c>
      <c r="E25" s="57">
        <v>10</v>
      </c>
      <c r="F25" s="58">
        <v>0.19125990908194077</v>
      </c>
      <c r="G25" s="58">
        <v>7.6</v>
      </c>
      <c r="H25" s="59">
        <v>5.6113408151210864</v>
      </c>
      <c r="I25" s="59">
        <v>17.684999999999999</v>
      </c>
      <c r="J25" s="59">
        <v>1.3544</v>
      </c>
      <c r="K25" s="59">
        <v>11.79</v>
      </c>
      <c r="L25" s="59">
        <v>10.54</v>
      </c>
      <c r="M25" s="59">
        <v>1085.03</v>
      </c>
      <c r="N25" s="59">
        <v>196.5</v>
      </c>
      <c r="O25" s="60">
        <v>0.85000000000000009</v>
      </c>
      <c r="P25" s="60">
        <v>92.227550000000008</v>
      </c>
      <c r="Q25" s="60">
        <v>0.47082200000000002</v>
      </c>
      <c r="R25" s="79">
        <v>3.5569999999999999</v>
      </c>
      <c r="S25" s="61">
        <v>9.9184108235320367E-3</v>
      </c>
      <c r="T25" s="61">
        <v>59.99</v>
      </c>
      <c r="U25" s="59">
        <v>33.33</v>
      </c>
      <c r="V25" s="78">
        <v>58.1</v>
      </c>
      <c r="W25" s="57" t="s">
        <v>213</v>
      </c>
      <c r="X25" s="57" t="s">
        <v>214</v>
      </c>
      <c r="Y25" s="57" t="s">
        <v>239</v>
      </c>
      <c r="Z25" s="77">
        <v>15</v>
      </c>
      <c r="AA25" s="60">
        <v>0</v>
      </c>
      <c r="AB25" s="59">
        <v>67.099999999999994</v>
      </c>
      <c r="AC25" s="60">
        <v>2.2999999999999998</v>
      </c>
      <c r="AD25" s="76">
        <v>15.6</v>
      </c>
      <c r="AE25" s="77">
        <v>85</v>
      </c>
    </row>
    <row r="26" spans="1:31" x14ac:dyDescent="0.25">
      <c r="A26" s="73">
        <v>25</v>
      </c>
      <c r="B26" s="72" t="s">
        <v>78</v>
      </c>
      <c r="C26" s="57" t="s">
        <v>78</v>
      </c>
      <c r="D26" s="57" t="s">
        <v>109</v>
      </c>
      <c r="E26" s="57">
        <v>10</v>
      </c>
      <c r="F26" s="58">
        <v>0.17541530524199761</v>
      </c>
      <c r="G26" s="58">
        <v>14.1</v>
      </c>
      <c r="H26" s="76">
        <v>3.5726351351351351</v>
      </c>
      <c r="I26" s="59">
        <v>22.875</v>
      </c>
      <c r="J26" s="76">
        <v>3.9466666666666668</v>
      </c>
      <c r="K26" s="59">
        <v>15.25</v>
      </c>
      <c r="L26" s="77">
        <v>13.85</v>
      </c>
      <c r="M26" s="59">
        <v>503</v>
      </c>
      <c r="N26" s="77">
        <v>50.6</v>
      </c>
      <c r="O26" s="57">
        <v>0.67200000000000004</v>
      </c>
      <c r="P26" s="60">
        <v>33.801600000000001</v>
      </c>
      <c r="Q26" s="76">
        <v>0.453347</v>
      </c>
      <c r="R26" s="59">
        <v>6.36</v>
      </c>
      <c r="S26" s="61">
        <v>1.7734352779776148E-2</v>
      </c>
      <c r="T26" s="61">
        <v>67.03</v>
      </c>
      <c r="U26" s="79">
        <v>33.33</v>
      </c>
      <c r="V26" s="76">
        <v>56.19</v>
      </c>
      <c r="W26" s="57" t="s">
        <v>215</v>
      </c>
      <c r="X26" s="57" t="s">
        <v>216</v>
      </c>
      <c r="Y26" s="57" t="s">
        <v>239</v>
      </c>
      <c r="Z26" s="59">
        <v>32.799999999999997</v>
      </c>
      <c r="AA26" s="60">
        <v>0</v>
      </c>
      <c r="AB26" s="77">
        <v>40.200000000000003</v>
      </c>
      <c r="AC26" s="76">
        <v>0</v>
      </c>
      <c r="AD26" s="59">
        <v>27</v>
      </c>
      <c r="AE26" s="59">
        <v>67.2</v>
      </c>
    </row>
    <row r="27" spans="1:31" x14ac:dyDescent="0.25">
      <c r="A27" s="73">
        <v>26</v>
      </c>
      <c r="B27" s="71" t="s">
        <v>79</v>
      </c>
      <c r="C27" s="57" t="s">
        <v>79</v>
      </c>
      <c r="D27" s="57" t="s">
        <v>109</v>
      </c>
      <c r="E27" s="57">
        <v>10</v>
      </c>
      <c r="F27" s="58">
        <v>0.71967715233777962</v>
      </c>
      <c r="G27" s="58">
        <v>8.5</v>
      </c>
      <c r="H27" s="59">
        <v>22.767857142857142</v>
      </c>
      <c r="I27" s="59">
        <v>13.125</v>
      </c>
      <c r="J27" s="59">
        <v>0.37333333333333335</v>
      </c>
      <c r="K27" s="59">
        <v>8.75</v>
      </c>
      <c r="L27" s="76">
        <v>12.03</v>
      </c>
      <c r="M27" s="59">
        <v>600</v>
      </c>
      <c r="N27" s="59">
        <v>115.7</v>
      </c>
      <c r="O27" s="57">
        <v>0.66659999999999997</v>
      </c>
      <c r="P27" s="60">
        <v>39.995999999999995</v>
      </c>
      <c r="Q27" s="60">
        <v>1.498928</v>
      </c>
      <c r="R27" s="59">
        <v>12.89</v>
      </c>
      <c r="S27" s="61">
        <v>3.5942737001779017E-2</v>
      </c>
      <c r="T27" s="61">
        <v>69.62</v>
      </c>
      <c r="U27" s="59">
        <v>28.57</v>
      </c>
      <c r="V27" s="76">
        <v>79.930000000000007</v>
      </c>
      <c r="W27" s="57" t="s">
        <v>217</v>
      </c>
      <c r="X27" s="57" t="s">
        <v>218</v>
      </c>
      <c r="Y27" s="57" t="s">
        <v>239</v>
      </c>
      <c r="Z27" s="60">
        <v>33.299999999999997</v>
      </c>
      <c r="AA27" s="60">
        <v>0</v>
      </c>
      <c r="AB27" s="59">
        <v>22.9</v>
      </c>
      <c r="AC27" s="76">
        <v>0</v>
      </c>
      <c r="AD27" s="59">
        <v>43.8</v>
      </c>
      <c r="AE27" s="60">
        <v>66.7</v>
      </c>
    </row>
    <row r="28" spans="1:31" x14ac:dyDescent="0.25">
      <c r="A28" s="73">
        <v>27</v>
      </c>
      <c r="B28" s="71" t="s">
        <v>80</v>
      </c>
      <c r="C28" s="57" t="s">
        <v>80</v>
      </c>
      <c r="D28" s="57" t="s">
        <v>109</v>
      </c>
      <c r="E28" s="57">
        <v>10</v>
      </c>
      <c r="F28" s="58">
        <v>0.7317197976256653</v>
      </c>
      <c r="G28" s="58">
        <v>6</v>
      </c>
      <c r="H28" s="59">
        <v>2.6315789473684212</v>
      </c>
      <c r="I28" s="59">
        <v>17.190000000000001</v>
      </c>
      <c r="J28" s="59">
        <v>2.2799999999999998</v>
      </c>
      <c r="K28" s="59">
        <v>11.46</v>
      </c>
      <c r="L28" s="59">
        <v>11.25</v>
      </c>
      <c r="M28" s="76">
        <v>2818.93</v>
      </c>
      <c r="N28" s="59">
        <v>-335.4</v>
      </c>
      <c r="O28" s="74">
        <v>0.89739999999999998</v>
      </c>
      <c r="P28" s="60">
        <v>252.97077819999998</v>
      </c>
      <c r="Q28" s="60">
        <v>2.7261769999999999</v>
      </c>
      <c r="R28" s="59">
        <v>16.073</v>
      </c>
      <c r="S28" s="79">
        <v>4.4818278652412266E-2</v>
      </c>
      <c r="T28" s="59">
        <v>74.64</v>
      </c>
      <c r="U28" s="59">
        <v>10</v>
      </c>
      <c r="V28" s="59">
        <v>68.209999999999994</v>
      </c>
      <c r="W28" s="57" t="s">
        <v>219</v>
      </c>
      <c r="X28" s="57" t="s">
        <v>220</v>
      </c>
      <c r="Y28" s="57" t="s">
        <v>239</v>
      </c>
      <c r="Z28" s="60">
        <v>10.3</v>
      </c>
      <c r="AA28" s="60">
        <v>0</v>
      </c>
      <c r="AB28" s="76">
        <v>69.8</v>
      </c>
      <c r="AC28" s="76">
        <v>0</v>
      </c>
      <c r="AD28" s="60">
        <v>20</v>
      </c>
      <c r="AE28" s="60">
        <v>89.7</v>
      </c>
    </row>
    <row r="29" spans="1:31" x14ac:dyDescent="0.25">
      <c r="A29" s="73">
        <v>28</v>
      </c>
      <c r="B29" s="71" t="s">
        <v>24</v>
      </c>
      <c r="C29" s="57" t="s">
        <v>24</v>
      </c>
      <c r="D29" s="57" t="s">
        <v>109</v>
      </c>
      <c r="E29" s="57">
        <v>10</v>
      </c>
      <c r="F29" s="58">
        <v>0.71260932093733609</v>
      </c>
      <c r="G29" s="58">
        <v>5.5</v>
      </c>
      <c r="H29" s="59">
        <v>2.8645833333333335</v>
      </c>
      <c r="I29" s="59">
        <v>17.055</v>
      </c>
      <c r="J29" s="59">
        <v>1.92</v>
      </c>
      <c r="K29" s="59">
        <v>11.37</v>
      </c>
      <c r="L29" s="76">
        <v>11.64</v>
      </c>
      <c r="M29" s="59">
        <v>2991</v>
      </c>
      <c r="N29" s="59">
        <v>-358.3</v>
      </c>
      <c r="O29" s="77">
        <v>0.9</v>
      </c>
      <c r="P29" s="60">
        <v>269.19</v>
      </c>
      <c r="Q29" s="60">
        <v>1.916434</v>
      </c>
      <c r="R29" s="59">
        <v>10.394</v>
      </c>
      <c r="S29" s="61">
        <v>2.8982840061791394E-2</v>
      </c>
      <c r="T29" s="61">
        <v>71.87</v>
      </c>
      <c r="U29" s="59">
        <v>12.5</v>
      </c>
      <c r="V29" s="76">
        <v>71.430000000000007</v>
      </c>
      <c r="W29" s="57" t="s">
        <v>221</v>
      </c>
      <c r="X29" s="57" t="s">
        <v>222</v>
      </c>
      <c r="Y29" s="57" t="s">
        <v>239</v>
      </c>
      <c r="Z29" s="76">
        <v>10</v>
      </c>
      <c r="AA29" s="60">
        <v>0</v>
      </c>
      <c r="AB29" s="59">
        <v>50.8</v>
      </c>
      <c r="AC29" s="60">
        <v>0</v>
      </c>
      <c r="AD29" s="59">
        <v>39.200000000000003</v>
      </c>
      <c r="AE29" s="76">
        <v>90</v>
      </c>
    </row>
    <row r="30" spans="1:31" x14ac:dyDescent="0.25">
      <c r="A30" s="73">
        <v>29</v>
      </c>
      <c r="B30" s="71" t="s">
        <v>25</v>
      </c>
      <c r="C30" s="57" t="s">
        <v>25</v>
      </c>
      <c r="D30" s="57" t="s">
        <v>109</v>
      </c>
      <c r="E30" s="57">
        <v>10</v>
      </c>
      <c r="F30" s="58">
        <v>0.58293401865800276</v>
      </c>
      <c r="G30" s="58">
        <v>7.3</v>
      </c>
      <c r="H30" s="59">
        <v>13.353658536585366</v>
      </c>
      <c r="I30" s="59">
        <v>13.649999999999999</v>
      </c>
      <c r="J30" s="59">
        <v>0.54666666666666663</v>
      </c>
      <c r="K30" s="59">
        <v>9.1</v>
      </c>
      <c r="L30" s="59">
        <v>12.09</v>
      </c>
      <c r="M30" s="59">
        <v>1000</v>
      </c>
      <c r="N30" s="59">
        <v>187.2</v>
      </c>
      <c r="O30" s="60">
        <v>0.79990000000000006</v>
      </c>
      <c r="P30" s="60">
        <v>79.990000000000009</v>
      </c>
      <c r="Q30" s="60">
        <v>0.35708499999999999</v>
      </c>
      <c r="R30" s="59">
        <v>2.6760000000000002</v>
      </c>
      <c r="S30" s="61">
        <v>7.4618125846982663E-3</v>
      </c>
      <c r="T30" s="61">
        <v>68.260000000000005</v>
      </c>
      <c r="U30" s="59">
        <v>26.67</v>
      </c>
      <c r="V30" s="59">
        <v>71.319999999999993</v>
      </c>
      <c r="W30" s="57" t="s">
        <v>223</v>
      </c>
      <c r="X30" s="57" t="s">
        <v>224</v>
      </c>
      <c r="Y30" s="57" t="s">
        <v>239</v>
      </c>
      <c r="Z30" s="59">
        <v>20</v>
      </c>
      <c r="AA30" s="60">
        <v>0</v>
      </c>
      <c r="AB30" s="59">
        <v>56.7</v>
      </c>
      <c r="AC30" s="60">
        <v>0</v>
      </c>
      <c r="AD30" s="77">
        <v>23.3</v>
      </c>
      <c r="AE30" s="59">
        <v>80</v>
      </c>
    </row>
    <row r="31" spans="1:31" x14ac:dyDescent="0.25">
      <c r="A31" s="73">
        <v>30</v>
      </c>
      <c r="B31" s="71" t="s">
        <v>81</v>
      </c>
      <c r="C31" s="57" t="s">
        <v>81</v>
      </c>
      <c r="D31" s="57" t="s">
        <v>109</v>
      </c>
      <c r="E31" s="57">
        <v>10</v>
      </c>
      <c r="F31" s="58">
        <v>0.33864615735821579</v>
      </c>
      <c r="G31" s="58">
        <v>12.5</v>
      </c>
      <c r="H31" s="77">
        <v>11.867088607594935</v>
      </c>
      <c r="I31" s="59">
        <v>20.88</v>
      </c>
      <c r="J31" s="77">
        <v>1.0533333333333335</v>
      </c>
      <c r="K31" s="59">
        <v>13.92</v>
      </c>
      <c r="L31" s="74">
        <v>11.6</v>
      </c>
      <c r="M31" s="59">
        <v>605</v>
      </c>
      <c r="N31" s="59">
        <v>42.5</v>
      </c>
      <c r="O31" s="74">
        <v>0.8</v>
      </c>
      <c r="P31" s="60">
        <v>48.4</v>
      </c>
      <c r="Q31" s="77">
        <v>0.46020100000000003</v>
      </c>
      <c r="R31" s="59">
        <v>5.758</v>
      </c>
      <c r="S31" s="78">
        <v>1.6055723790243875E-2</v>
      </c>
      <c r="T31" s="78">
        <v>62.16</v>
      </c>
      <c r="U31" s="59">
        <v>36.36</v>
      </c>
      <c r="V31" s="78">
        <v>66.91</v>
      </c>
      <c r="W31" s="57" t="s">
        <v>225</v>
      </c>
      <c r="X31" s="57" t="s">
        <v>226</v>
      </c>
      <c r="Y31" s="57" t="s">
        <v>239</v>
      </c>
      <c r="Z31" s="59">
        <v>20</v>
      </c>
      <c r="AA31" s="60">
        <v>0</v>
      </c>
      <c r="AB31" s="76">
        <v>59.7</v>
      </c>
      <c r="AC31" s="60">
        <v>0</v>
      </c>
      <c r="AD31" s="59">
        <v>20.3</v>
      </c>
      <c r="AE31" s="59">
        <v>80</v>
      </c>
    </row>
    <row r="32" spans="1:31" x14ac:dyDescent="0.25">
      <c r="A32" s="73">
        <v>31</v>
      </c>
      <c r="B32" s="71" t="s">
        <v>82</v>
      </c>
      <c r="C32" s="57" t="s">
        <v>82</v>
      </c>
      <c r="D32" s="57" t="s">
        <v>109</v>
      </c>
      <c r="E32" s="57">
        <v>10</v>
      </c>
      <c r="F32" s="58">
        <v>0.26392856463814013</v>
      </c>
      <c r="G32" s="58">
        <v>13.1</v>
      </c>
      <c r="H32" s="59">
        <v>3.808139534883721</v>
      </c>
      <c r="I32" s="59">
        <v>20.835000000000001</v>
      </c>
      <c r="J32" s="59">
        <v>3.44</v>
      </c>
      <c r="K32" s="76">
        <v>13.89</v>
      </c>
      <c r="L32" s="57">
        <v>12.86</v>
      </c>
      <c r="M32" s="76">
        <v>997.84</v>
      </c>
      <c r="N32" s="59">
        <v>32.4</v>
      </c>
      <c r="O32" s="57">
        <v>0.72440000000000004</v>
      </c>
      <c r="P32" s="60">
        <v>72.283529600000008</v>
      </c>
      <c r="Q32" s="60">
        <v>0</v>
      </c>
      <c r="R32" s="59">
        <v>0</v>
      </c>
      <c r="S32" s="61">
        <v>0</v>
      </c>
      <c r="T32" s="61">
        <v>59.73</v>
      </c>
      <c r="U32" s="59">
        <v>40</v>
      </c>
      <c r="V32" s="78">
        <v>36.92</v>
      </c>
      <c r="W32" s="57" t="s">
        <v>187</v>
      </c>
      <c r="X32" s="57" t="s">
        <v>227</v>
      </c>
      <c r="Y32" s="57" t="s">
        <v>239</v>
      </c>
      <c r="Z32" s="60">
        <v>27.6</v>
      </c>
      <c r="AA32" s="60">
        <v>0</v>
      </c>
      <c r="AB32" s="59">
        <v>53.3</v>
      </c>
      <c r="AC32" s="60">
        <v>0</v>
      </c>
      <c r="AD32" s="59">
        <v>19.2</v>
      </c>
      <c r="AE32" s="60">
        <v>72.400000000000006</v>
      </c>
    </row>
    <row r="33" spans="1:31" x14ac:dyDescent="0.25">
      <c r="A33" s="73">
        <v>32</v>
      </c>
      <c r="B33" s="71" t="s">
        <v>84</v>
      </c>
      <c r="C33" s="57" t="s">
        <v>84</v>
      </c>
      <c r="D33" s="57" t="s">
        <v>109</v>
      </c>
      <c r="E33" s="57">
        <v>10</v>
      </c>
      <c r="F33" s="58">
        <v>0.45280352022426945</v>
      </c>
      <c r="G33" s="58">
        <v>9.1999999999999993</v>
      </c>
      <c r="H33" s="59">
        <v>4.367088607594936</v>
      </c>
      <c r="I33" s="59">
        <v>18.21</v>
      </c>
      <c r="J33" s="59">
        <v>2.1066666666666669</v>
      </c>
      <c r="K33" s="59">
        <v>12.14</v>
      </c>
      <c r="L33" s="57">
        <v>12.04</v>
      </c>
      <c r="M33" s="59">
        <v>729.45</v>
      </c>
      <c r="N33" s="59">
        <v>34.4</v>
      </c>
      <c r="O33" s="57">
        <v>0.79089999999999994</v>
      </c>
      <c r="P33" s="60">
        <v>57.692200499999998</v>
      </c>
      <c r="Q33" s="60">
        <v>0.89640699999999995</v>
      </c>
      <c r="R33" s="76">
        <v>8.2140000000000004</v>
      </c>
      <c r="S33" s="61">
        <v>2.2904083920295797E-2</v>
      </c>
      <c r="T33" s="61">
        <v>70.989999999999995</v>
      </c>
      <c r="U33" s="78">
        <v>30</v>
      </c>
      <c r="V33" s="61">
        <v>63.29</v>
      </c>
      <c r="W33" s="57" t="s">
        <v>228</v>
      </c>
      <c r="X33" s="57" t="s">
        <v>229</v>
      </c>
      <c r="Y33" s="57" t="s">
        <v>239</v>
      </c>
      <c r="Z33" s="76">
        <v>32.9</v>
      </c>
      <c r="AA33" s="60">
        <v>0</v>
      </c>
      <c r="AB33" s="59">
        <v>38.4</v>
      </c>
      <c r="AC33" s="60">
        <v>0</v>
      </c>
      <c r="AD33" s="59">
        <v>28.8</v>
      </c>
      <c r="AE33" s="76">
        <v>67.099999999999994</v>
      </c>
    </row>
    <row r="34" spans="1:31" x14ac:dyDescent="0.25">
      <c r="A34" s="73">
        <v>33</v>
      </c>
      <c r="B34" s="71" t="s">
        <v>33</v>
      </c>
      <c r="C34" s="57" t="s">
        <v>33</v>
      </c>
      <c r="D34" s="57" t="s">
        <v>109</v>
      </c>
      <c r="E34" s="57">
        <v>10</v>
      </c>
      <c r="F34" s="58">
        <v>0.26487821704230319</v>
      </c>
      <c r="G34" s="58">
        <v>11.1</v>
      </c>
      <c r="H34" s="59">
        <v>4.5994475138121542</v>
      </c>
      <c r="I34" s="59">
        <v>16.77</v>
      </c>
      <c r="J34" s="59">
        <v>2.4133333333333336</v>
      </c>
      <c r="K34" s="59">
        <v>11.18</v>
      </c>
      <c r="L34" s="57">
        <v>11.82</v>
      </c>
      <c r="M34" s="59">
        <v>1000</v>
      </c>
      <c r="N34" s="59">
        <v>-104</v>
      </c>
      <c r="O34" s="57">
        <v>0.5</v>
      </c>
      <c r="P34" s="77">
        <v>50</v>
      </c>
      <c r="Q34" s="60">
        <v>1.137313</v>
      </c>
      <c r="R34" s="79">
        <v>12.762</v>
      </c>
      <c r="S34" s="61">
        <v>3.5585819209984777E-2</v>
      </c>
      <c r="T34" s="61">
        <v>59.99</v>
      </c>
      <c r="U34" s="59">
        <v>42.86</v>
      </c>
      <c r="V34" s="61">
        <v>54.47</v>
      </c>
      <c r="W34" s="57" t="s">
        <v>230</v>
      </c>
      <c r="X34" s="57" t="s">
        <v>182</v>
      </c>
      <c r="Y34" s="57" t="s">
        <v>239</v>
      </c>
      <c r="Z34" s="77">
        <v>50</v>
      </c>
      <c r="AA34" s="60">
        <v>0</v>
      </c>
      <c r="AB34" s="59">
        <v>34.700000000000003</v>
      </c>
      <c r="AC34" s="60">
        <v>0</v>
      </c>
      <c r="AD34" s="59">
        <v>15.3</v>
      </c>
      <c r="AE34" s="77">
        <v>50</v>
      </c>
    </row>
    <row r="35" spans="1:31" x14ac:dyDescent="0.25">
      <c r="A35" s="73">
        <v>34</v>
      </c>
      <c r="B35" s="71" t="s">
        <v>26</v>
      </c>
      <c r="C35" s="57" t="s">
        <v>26</v>
      </c>
      <c r="D35" s="57" t="s">
        <v>109</v>
      </c>
      <c r="E35" s="57">
        <v>10</v>
      </c>
      <c r="F35" s="58">
        <v>0.29589848084456893</v>
      </c>
      <c r="G35" s="58">
        <v>9.9</v>
      </c>
      <c r="H35" s="59">
        <v>3.4696261682242988</v>
      </c>
      <c r="I35" s="59">
        <v>17.34</v>
      </c>
      <c r="J35" s="59">
        <v>2.8533333333333335</v>
      </c>
      <c r="K35" s="59">
        <v>11.56</v>
      </c>
      <c r="L35" s="76">
        <v>12.53</v>
      </c>
      <c r="M35" s="77">
        <v>500</v>
      </c>
      <c r="N35" s="59">
        <v>-50</v>
      </c>
      <c r="O35" s="77">
        <v>0.9</v>
      </c>
      <c r="P35" s="77">
        <v>45</v>
      </c>
      <c r="Q35" s="60">
        <v>1.1436440000000001</v>
      </c>
      <c r="R35" s="59">
        <v>11.391</v>
      </c>
      <c r="S35" s="76">
        <v>3.1762895049438696E-2</v>
      </c>
      <c r="T35" s="76">
        <v>70.959999999999994</v>
      </c>
      <c r="U35" s="59">
        <v>20</v>
      </c>
      <c r="V35" s="76">
        <v>71.67</v>
      </c>
      <c r="W35" s="57" t="s">
        <v>231</v>
      </c>
      <c r="X35" s="57" t="s">
        <v>232</v>
      </c>
      <c r="Y35" s="57" t="s">
        <v>239</v>
      </c>
      <c r="Z35" s="77">
        <v>10</v>
      </c>
      <c r="AA35" s="60">
        <v>0</v>
      </c>
      <c r="AB35" s="60">
        <v>33.4</v>
      </c>
      <c r="AC35" s="60">
        <v>0</v>
      </c>
      <c r="AD35" s="77">
        <v>56.6</v>
      </c>
      <c r="AE35" s="77">
        <v>90</v>
      </c>
    </row>
    <row r="36" spans="1:31" x14ac:dyDescent="0.25">
      <c r="A36" s="73">
        <v>35</v>
      </c>
      <c r="B36" s="71" t="s">
        <v>83</v>
      </c>
      <c r="C36" s="57" t="s">
        <v>83</v>
      </c>
      <c r="D36" s="57" t="s">
        <v>109</v>
      </c>
      <c r="E36" s="57">
        <v>10</v>
      </c>
      <c r="F36" s="58">
        <v>0.65236757800891632</v>
      </c>
      <c r="G36" s="58">
        <v>6.3</v>
      </c>
      <c r="H36" s="59">
        <v>2.581967213114754</v>
      </c>
      <c r="I36" s="59">
        <v>17.399999999999999</v>
      </c>
      <c r="J36" s="59">
        <v>2.44</v>
      </c>
      <c r="K36" s="59">
        <v>11.6</v>
      </c>
      <c r="L36" s="57">
        <v>11.68</v>
      </c>
      <c r="M36" s="59">
        <v>3035.86</v>
      </c>
      <c r="N36" s="59">
        <v>-405.9</v>
      </c>
      <c r="O36" s="57">
        <v>0.9849</v>
      </c>
      <c r="P36" s="60">
        <v>299.00185140000002</v>
      </c>
      <c r="Q36" s="60">
        <v>3.9284140000000001</v>
      </c>
      <c r="R36" s="59">
        <v>24.762</v>
      </c>
      <c r="S36" s="61">
        <v>6.9046862190694488E-2</v>
      </c>
      <c r="T36" s="61">
        <v>65.680000000000007</v>
      </c>
      <c r="U36" s="76">
        <v>25</v>
      </c>
      <c r="V36" s="79">
        <v>73.27</v>
      </c>
      <c r="W36" s="57" t="s">
        <v>233</v>
      </c>
      <c r="X36" s="57" t="s">
        <v>234</v>
      </c>
      <c r="Y36" s="57" t="s">
        <v>239</v>
      </c>
      <c r="Z36" s="77">
        <v>1.5</v>
      </c>
      <c r="AA36" s="60">
        <v>0</v>
      </c>
      <c r="AB36" s="59">
        <v>55.6</v>
      </c>
      <c r="AC36" s="60">
        <v>0</v>
      </c>
      <c r="AD36" s="59">
        <v>42.9</v>
      </c>
      <c r="AE36" s="77">
        <v>98.5</v>
      </c>
    </row>
    <row r="37" spans="1:31" x14ac:dyDescent="0.25">
      <c r="A37" s="73">
        <v>36</v>
      </c>
      <c r="B37" s="71" t="s">
        <v>28</v>
      </c>
      <c r="C37" s="74" t="s">
        <v>28</v>
      </c>
      <c r="D37" s="74" t="s">
        <v>109</v>
      </c>
      <c r="E37" s="74">
        <v>10</v>
      </c>
      <c r="F37" s="75">
        <v>0.15059805329749545</v>
      </c>
      <c r="G37" s="75">
        <v>8.1999999999999993</v>
      </c>
      <c r="H37" s="76">
        <v>4.408602150537634</v>
      </c>
      <c r="I37" s="76">
        <v>17.955000000000002</v>
      </c>
      <c r="J37" s="76">
        <v>1.86</v>
      </c>
      <c r="K37" s="76">
        <v>11.97</v>
      </c>
      <c r="L37" s="76">
        <v>11.64</v>
      </c>
      <c r="M37" s="76">
        <v>1043</v>
      </c>
      <c r="N37" s="76">
        <v>55.7</v>
      </c>
      <c r="O37" s="77">
        <v>0.91849999999999998</v>
      </c>
      <c r="P37" s="77">
        <v>95.799549999999996</v>
      </c>
      <c r="Q37" s="77">
        <v>0.33419100000000002</v>
      </c>
      <c r="R37" s="76">
        <v>2.7389999999999999</v>
      </c>
      <c r="S37" s="78">
        <v>7.6374830603469909E-3</v>
      </c>
      <c r="T37" s="78">
        <v>61.92</v>
      </c>
      <c r="U37" s="76">
        <v>40</v>
      </c>
      <c r="V37" s="76">
        <v>59.33</v>
      </c>
      <c r="W37" s="74" t="s">
        <v>235</v>
      </c>
      <c r="X37" s="74" t="s">
        <v>232</v>
      </c>
      <c r="Y37" s="74" t="s">
        <v>239</v>
      </c>
      <c r="Z37" s="76">
        <v>17.7</v>
      </c>
      <c r="AA37" s="77">
        <v>0</v>
      </c>
      <c r="AB37" s="76">
        <v>77.7</v>
      </c>
      <c r="AC37" s="77">
        <v>0</v>
      </c>
      <c r="AD37" s="76">
        <v>4.5</v>
      </c>
      <c r="AE37" s="76">
        <v>82.3</v>
      </c>
    </row>
    <row r="38" spans="1:31" x14ac:dyDescent="0.25">
      <c r="A38" s="73">
        <v>37</v>
      </c>
      <c r="B38" s="71" t="s">
        <v>30</v>
      </c>
      <c r="C38" s="74" t="s">
        <v>30</v>
      </c>
      <c r="D38" s="74" t="s">
        <v>109</v>
      </c>
      <c r="E38" s="74">
        <v>10</v>
      </c>
      <c r="F38" s="75">
        <v>0.2119753366512942</v>
      </c>
      <c r="G38" s="75">
        <v>8.4</v>
      </c>
      <c r="H38" s="76">
        <v>-23.333333333333336</v>
      </c>
      <c r="I38" s="76">
        <v>15.99</v>
      </c>
      <c r="J38" s="76">
        <v>-0.36</v>
      </c>
      <c r="K38" s="76">
        <v>10.66</v>
      </c>
      <c r="L38" s="76">
        <v>10.94</v>
      </c>
      <c r="M38" s="76">
        <v>1587.45</v>
      </c>
      <c r="N38" s="76">
        <v>-240.4</v>
      </c>
      <c r="O38" s="76">
        <v>0.748</v>
      </c>
      <c r="P38" s="77">
        <v>118.74126000000001</v>
      </c>
      <c r="Q38" s="74">
        <v>0.25546999999999997</v>
      </c>
      <c r="R38" s="76">
        <v>2.15</v>
      </c>
      <c r="S38" s="76">
        <v>5.9951035340438229E-3</v>
      </c>
      <c r="T38" s="76">
        <v>59.91</v>
      </c>
      <c r="U38" s="76">
        <v>20</v>
      </c>
      <c r="V38" s="76">
        <v>65.17</v>
      </c>
      <c r="W38" s="74" t="s">
        <v>236</v>
      </c>
      <c r="X38" s="74" t="s">
        <v>237</v>
      </c>
      <c r="Y38" s="74" t="s">
        <v>239</v>
      </c>
      <c r="Z38" s="76">
        <v>25.2</v>
      </c>
      <c r="AA38" s="77">
        <v>0</v>
      </c>
      <c r="AB38" s="77">
        <v>72.2</v>
      </c>
      <c r="AC38" s="77">
        <v>0</v>
      </c>
      <c r="AD38" s="76">
        <v>2.6</v>
      </c>
      <c r="AE38" s="76">
        <v>74.8</v>
      </c>
    </row>
    <row r="39" spans="1:31" x14ac:dyDescent="0.25">
      <c r="A39" s="70"/>
      <c r="B39" s="70"/>
    </row>
    <row r="40" spans="1:31" x14ac:dyDescent="0.25">
      <c r="B40" s="70"/>
    </row>
    <row r="41" spans="1:31" x14ac:dyDescent="0.25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</row>
    <row r="42" spans="1:31" x14ac:dyDescent="0.25"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6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</row>
    <row r="43" spans="1:31" x14ac:dyDescent="0.25">
      <c r="C43" s="56"/>
      <c r="D43" s="56"/>
      <c r="E43" s="56"/>
      <c r="F43" s="57"/>
      <c r="G43" s="57"/>
      <c r="H43" s="57"/>
      <c r="I43" s="57"/>
      <c r="J43" s="57"/>
      <c r="K43" s="57"/>
      <c r="L43" s="56"/>
      <c r="M43" s="57"/>
      <c r="N43" s="57"/>
      <c r="O43" s="57"/>
      <c r="P43" s="57"/>
      <c r="Q43" s="57"/>
      <c r="R43" s="56"/>
      <c r="S43" s="56"/>
      <c r="T43" s="56"/>
      <c r="U43" s="57"/>
      <c r="V43" s="56"/>
      <c r="W43" s="57"/>
      <c r="X43" s="56"/>
      <c r="Y43" s="57"/>
      <c r="Z43" s="57"/>
      <c r="AA43" s="57"/>
      <c r="AB43" s="56"/>
      <c r="AC43" s="57"/>
      <c r="AD43" s="57"/>
      <c r="AE43" s="56"/>
    </row>
    <row r="44" spans="1:31" x14ac:dyDescent="0.25">
      <c r="B44" s="52" t="s">
        <v>69</v>
      </c>
      <c r="C44" s="56"/>
      <c r="D44" s="56"/>
      <c r="E44" s="56"/>
      <c r="F44" s="56"/>
      <c r="G44" s="56"/>
      <c r="H44" s="56"/>
      <c r="I44" s="56"/>
      <c r="J44" s="56"/>
      <c r="K44" s="57"/>
      <c r="L44" s="56"/>
      <c r="M44" s="56"/>
      <c r="N44" s="56"/>
      <c r="O44" s="57"/>
      <c r="P44" s="57"/>
      <c r="Q44" s="57"/>
      <c r="R44" s="56"/>
      <c r="S44" s="56"/>
      <c r="T44" s="56"/>
      <c r="U44" s="57"/>
      <c r="V44" s="56"/>
      <c r="W44" s="57"/>
      <c r="X44" s="56"/>
      <c r="Y44" s="56"/>
      <c r="Z44" s="57"/>
      <c r="AA44" s="56"/>
      <c r="AB44" s="56"/>
      <c r="AC44" s="56"/>
      <c r="AD44" s="56"/>
      <c r="AE44" s="56"/>
    </row>
    <row r="45" spans="1:31" x14ac:dyDescent="0.25">
      <c r="B45" s="52" t="s">
        <v>18</v>
      </c>
    </row>
    <row r="46" spans="1:31" x14ac:dyDescent="0.25">
      <c r="B46" s="52" t="s">
        <v>75</v>
      </c>
    </row>
  </sheetData>
  <sortState ref="C2:AE38">
    <sortCondition ref="C2:C38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B40" sqref="B40"/>
    </sheetView>
  </sheetViews>
  <sheetFormatPr defaultRowHeight="15.75" x14ac:dyDescent="0.25"/>
  <cols>
    <col min="1" max="1" width="36.85546875" bestFit="1" customWidth="1"/>
    <col min="2" max="2" width="8.85546875" style="121" bestFit="1" customWidth="1"/>
    <col min="3" max="3" width="8.140625" style="121" customWidth="1"/>
    <col min="5" max="5" width="11.140625" style="121" customWidth="1"/>
    <col min="6" max="6" width="18.42578125" style="128" bestFit="1" customWidth="1"/>
    <col min="7" max="7" width="17.5703125" style="1" bestFit="1" customWidth="1"/>
  </cols>
  <sheetData>
    <row r="1" spans="1:8" x14ac:dyDescent="0.25">
      <c r="F1" s="116"/>
      <c r="G1" s="91"/>
    </row>
    <row r="2" spans="1:8" ht="15" x14ac:dyDescent="0.25">
      <c r="A2" s="118" t="s">
        <v>656</v>
      </c>
      <c r="B2" s="122"/>
      <c r="C2" s="122"/>
      <c r="F2" s="125"/>
      <c r="G2"/>
    </row>
    <row r="3" spans="1:8" ht="15" x14ac:dyDescent="0.25">
      <c r="A3" s="117"/>
      <c r="F3" s="166" t="s">
        <v>0</v>
      </c>
      <c r="G3" s="156" t="s">
        <v>37</v>
      </c>
    </row>
    <row r="4" spans="1:8" ht="15" x14ac:dyDescent="0.25">
      <c r="A4" s="119" t="s">
        <v>252</v>
      </c>
      <c r="B4" s="123"/>
      <c r="C4" s="123"/>
      <c r="F4" s="167"/>
      <c r="G4" s="157"/>
    </row>
    <row r="5" spans="1:8" x14ac:dyDescent="0.25">
      <c r="A5" s="120" t="s">
        <v>140</v>
      </c>
      <c r="B5" s="124" t="s">
        <v>3</v>
      </c>
      <c r="C5" s="124"/>
      <c r="D5" s="115"/>
      <c r="E5" s="115"/>
      <c r="F5" s="126" t="s">
        <v>67</v>
      </c>
      <c r="G5" s="94" t="s">
        <v>3</v>
      </c>
      <c r="H5" t="b">
        <f>G5=B5</f>
        <v>1</v>
      </c>
    </row>
    <row r="6" spans="1:8" x14ac:dyDescent="0.25">
      <c r="A6" s="120" t="s">
        <v>5</v>
      </c>
      <c r="B6" s="124" t="s">
        <v>6</v>
      </c>
      <c r="C6" s="124"/>
      <c r="D6" s="115"/>
      <c r="E6" s="115"/>
      <c r="F6" s="126" t="s">
        <v>5</v>
      </c>
      <c r="G6" s="94" t="s">
        <v>6</v>
      </c>
      <c r="H6" s="121" t="b">
        <f>G6=B6</f>
        <v>1</v>
      </c>
    </row>
    <row r="7" spans="1:8" x14ac:dyDescent="0.25">
      <c r="A7" s="120" t="s">
        <v>141</v>
      </c>
      <c r="B7" s="124" t="s">
        <v>3</v>
      </c>
      <c r="C7" s="124"/>
      <c r="D7" s="115"/>
      <c r="E7" s="115"/>
      <c r="F7" s="126" t="s">
        <v>68</v>
      </c>
      <c r="G7" s="94" t="s">
        <v>3</v>
      </c>
      <c r="H7" s="121" t="b">
        <f t="shared" ref="H7:H41" si="0">G7=B7</f>
        <v>1</v>
      </c>
    </row>
    <row r="8" spans="1:8" x14ac:dyDescent="0.25">
      <c r="A8" s="120" t="s">
        <v>9</v>
      </c>
      <c r="B8" s="124" t="s">
        <v>658</v>
      </c>
      <c r="C8" s="124"/>
      <c r="D8" s="115"/>
      <c r="E8" s="115"/>
      <c r="F8" s="126" t="s">
        <v>9</v>
      </c>
      <c r="G8" s="94" t="s">
        <v>10</v>
      </c>
      <c r="H8" s="121" t="b">
        <f t="shared" si="0"/>
        <v>1</v>
      </c>
    </row>
    <row r="9" spans="1:8" x14ac:dyDescent="0.25">
      <c r="A9" s="120" t="s">
        <v>12</v>
      </c>
      <c r="B9" s="124" t="s">
        <v>657</v>
      </c>
      <c r="C9" s="124"/>
      <c r="D9" s="115"/>
      <c r="E9" s="115"/>
      <c r="F9" s="126" t="s">
        <v>12</v>
      </c>
      <c r="G9" s="94" t="s">
        <v>13</v>
      </c>
      <c r="H9" s="121" t="b">
        <f t="shared" si="0"/>
        <v>1</v>
      </c>
    </row>
    <row r="10" spans="1:8" x14ac:dyDescent="0.25">
      <c r="A10" s="120" t="s">
        <v>31</v>
      </c>
      <c r="B10" s="124" t="s">
        <v>32</v>
      </c>
      <c r="C10" s="124"/>
      <c r="D10" s="115"/>
      <c r="E10" s="115"/>
      <c r="F10" s="126" t="s">
        <v>31</v>
      </c>
      <c r="G10" s="94" t="s">
        <v>32</v>
      </c>
      <c r="H10" s="121" t="b">
        <f t="shared" si="0"/>
        <v>1</v>
      </c>
    </row>
    <row r="11" spans="1:8" x14ac:dyDescent="0.25">
      <c r="A11" s="120" t="s">
        <v>35</v>
      </c>
      <c r="B11" s="124" t="s">
        <v>32</v>
      </c>
      <c r="C11" s="124"/>
      <c r="D11" s="115"/>
      <c r="E11" s="115"/>
      <c r="F11" s="127" t="s">
        <v>35</v>
      </c>
      <c r="G11" s="105" t="s">
        <v>32</v>
      </c>
      <c r="H11" s="121" t="b">
        <f t="shared" si="0"/>
        <v>1</v>
      </c>
    </row>
    <row r="12" spans="1:8" x14ac:dyDescent="0.25">
      <c r="A12" s="120" t="s">
        <v>240</v>
      </c>
      <c r="B12" s="124" t="s">
        <v>658</v>
      </c>
      <c r="C12" s="124"/>
      <c r="D12" s="115"/>
      <c r="E12" s="115"/>
      <c r="F12" s="127" t="s">
        <v>69</v>
      </c>
      <c r="G12" s="105" t="s">
        <v>10</v>
      </c>
      <c r="H12" s="121" t="b">
        <f t="shared" si="0"/>
        <v>1</v>
      </c>
    </row>
    <row r="13" spans="1:8" x14ac:dyDescent="0.25">
      <c r="A13" s="120" t="s">
        <v>142</v>
      </c>
      <c r="B13" s="124" t="s">
        <v>3</v>
      </c>
      <c r="C13" s="124"/>
      <c r="D13" s="115"/>
      <c r="E13" s="115"/>
      <c r="F13" s="127" t="s">
        <v>70</v>
      </c>
      <c r="G13" s="105" t="s">
        <v>3</v>
      </c>
      <c r="H13" s="121" t="b">
        <f t="shared" si="0"/>
        <v>1</v>
      </c>
    </row>
    <row r="14" spans="1:8" x14ac:dyDescent="0.25">
      <c r="A14" s="120" t="s">
        <v>143</v>
      </c>
      <c r="B14" s="124" t="s">
        <v>3</v>
      </c>
      <c r="C14" s="124"/>
      <c r="D14" s="115"/>
      <c r="E14" s="115"/>
      <c r="F14" s="127" t="s">
        <v>71</v>
      </c>
      <c r="G14" s="105" t="s">
        <v>3</v>
      </c>
      <c r="H14" s="121" t="b">
        <f t="shared" si="0"/>
        <v>1</v>
      </c>
    </row>
    <row r="15" spans="1:8" x14ac:dyDescent="0.25">
      <c r="A15" s="120" t="s">
        <v>14</v>
      </c>
      <c r="B15" s="124" t="s">
        <v>3</v>
      </c>
      <c r="C15" s="124"/>
      <c r="D15" s="115"/>
      <c r="E15" s="115"/>
      <c r="F15" s="127" t="s">
        <v>14</v>
      </c>
      <c r="G15" s="105" t="s">
        <v>3</v>
      </c>
      <c r="H15" s="121" t="b">
        <f t="shared" si="0"/>
        <v>1</v>
      </c>
    </row>
    <row r="16" spans="1:8" x14ac:dyDescent="0.25">
      <c r="A16" s="120" t="s">
        <v>15</v>
      </c>
      <c r="B16" s="124" t="s">
        <v>3</v>
      </c>
      <c r="C16" s="124"/>
      <c r="D16" s="115"/>
      <c r="E16" s="115"/>
      <c r="F16" s="127" t="s">
        <v>15</v>
      </c>
      <c r="G16" s="105" t="s">
        <v>3</v>
      </c>
      <c r="H16" s="121" t="b">
        <f t="shared" si="0"/>
        <v>1</v>
      </c>
    </row>
    <row r="17" spans="1:8" x14ac:dyDescent="0.25">
      <c r="A17" s="120" t="s">
        <v>144</v>
      </c>
      <c r="B17" s="124" t="s">
        <v>16</v>
      </c>
      <c r="C17" s="124"/>
      <c r="D17" s="115"/>
      <c r="E17" s="115"/>
      <c r="F17" s="127" t="s">
        <v>72</v>
      </c>
      <c r="G17" s="105" t="s">
        <v>16</v>
      </c>
      <c r="H17" s="121" t="b">
        <f t="shared" si="0"/>
        <v>1</v>
      </c>
    </row>
    <row r="18" spans="1:8" x14ac:dyDescent="0.25">
      <c r="A18" s="120" t="s">
        <v>17</v>
      </c>
      <c r="B18" s="124" t="s">
        <v>658</v>
      </c>
      <c r="C18" s="124"/>
      <c r="D18" s="115"/>
      <c r="E18" s="115"/>
      <c r="F18" s="127" t="s">
        <v>17</v>
      </c>
      <c r="G18" s="105" t="s">
        <v>10</v>
      </c>
      <c r="H18" s="121" t="b">
        <f t="shared" si="0"/>
        <v>1</v>
      </c>
    </row>
    <row r="19" spans="1:8" x14ac:dyDescent="0.25">
      <c r="A19" s="120" t="s">
        <v>145</v>
      </c>
      <c r="B19" s="124" t="s">
        <v>6</v>
      </c>
      <c r="C19" s="124"/>
      <c r="D19" s="115"/>
      <c r="E19" s="115"/>
      <c r="F19" s="127" t="s">
        <v>73</v>
      </c>
      <c r="G19" s="105" t="s">
        <v>6</v>
      </c>
      <c r="H19" s="121" t="b">
        <f t="shared" si="0"/>
        <v>1</v>
      </c>
    </row>
    <row r="20" spans="1:8" x14ac:dyDescent="0.25">
      <c r="A20" s="120" t="s">
        <v>34</v>
      </c>
      <c r="B20" s="124" t="s">
        <v>6</v>
      </c>
      <c r="C20" s="124"/>
      <c r="D20" s="115"/>
      <c r="E20" s="115"/>
      <c r="F20" s="127" t="s">
        <v>34</v>
      </c>
      <c r="G20" s="105" t="s">
        <v>6</v>
      </c>
      <c r="H20" s="121" t="b">
        <f t="shared" si="0"/>
        <v>1</v>
      </c>
    </row>
    <row r="21" spans="1:8" x14ac:dyDescent="0.25">
      <c r="A21" s="120" t="s">
        <v>18</v>
      </c>
      <c r="B21" s="124" t="s">
        <v>6</v>
      </c>
      <c r="C21" s="124"/>
      <c r="D21" s="115"/>
      <c r="E21" s="115"/>
      <c r="F21" s="127" t="s">
        <v>18</v>
      </c>
      <c r="G21" s="105" t="s">
        <v>6</v>
      </c>
      <c r="H21" s="121" t="b">
        <f t="shared" si="0"/>
        <v>1</v>
      </c>
    </row>
    <row r="22" spans="1:8" x14ac:dyDescent="0.25">
      <c r="A22" s="120" t="s">
        <v>19</v>
      </c>
      <c r="B22" s="124" t="s">
        <v>6</v>
      </c>
      <c r="C22" s="124"/>
      <c r="D22" s="115"/>
      <c r="E22" s="115"/>
      <c r="F22" s="127" t="s">
        <v>19</v>
      </c>
      <c r="G22" s="105" t="s">
        <v>6</v>
      </c>
      <c r="H22" s="121" t="b">
        <f t="shared" si="0"/>
        <v>1</v>
      </c>
    </row>
    <row r="23" spans="1:8" x14ac:dyDescent="0.25">
      <c r="A23" s="120" t="s">
        <v>20</v>
      </c>
      <c r="B23" s="124" t="s">
        <v>6</v>
      </c>
      <c r="C23" s="124"/>
      <c r="D23" s="115"/>
      <c r="E23" s="115"/>
      <c r="F23" s="127" t="s">
        <v>20</v>
      </c>
      <c r="G23" s="105" t="s">
        <v>6</v>
      </c>
      <c r="H23" s="121" t="b">
        <f t="shared" si="0"/>
        <v>1</v>
      </c>
    </row>
    <row r="24" spans="1:8" x14ac:dyDescent="0.25">
      <c r="A24" s="120" t="s">
        <v>146</v>
      </c>
      <c r="B24" s="124" t="s">
        <v>3</v>
      </c>
      <c r="C24" s="124"/>
      <c r="D24" s="115"/>
      <c r="E24" s="115"/>
      <c r="F24" s="127" t="s">
        <v>74</v>
      </c>
      <c r="G24" s="105" t="s">
        <v>3</v>
      </c>
      <c r="H24" s="121" t="b">
        <f t="shared" si="0"/>
        <v>1</v>
      </c>
    </row>
    <row r="25" spans="1:8" x14ac:dyDescent="0.25">
      <c r="A25" s="120" t="s">
        <v>21</v>
      </c>
      <c r="B25" s="124" t="s">
        <v>6</v>
      </c>
      <c r="C25" s="124"/>
      <c r="D25" s="115"/>
      <c r="E25" s="115"/>
      <c r="F25" s="127" t="s">
        <v>21</v>
      </c>
      <c r="G25" s="105" t="s">
        <v>6</v>
      </c>
      <c r="H25" s="121" t="b">
        <f t="shared" si="0"/>
        <v>1</v>
      </c>
    </row>
    <row r="26" spans="1:8" x14ac:dyDescent="0.25">
      <c r="A26" s="120" t="s">
        <v>147</v>
      </c>
      <c r="B26" s="124" t="s">
        <v>658</v>
      </c>
      <c r="C26" s="124"/>
      <c r="D26" s="115"/>
      <c r="E26" s="115"/>
      <c r="F26" s="127" t="s">
        <v>75</v>
      </c>
      <c r="G26" s="105" t="s">
        <v>10</v>
      </c>
      <c r="H26" s="121" t="b">
        <f t="shared" si="0"/>
        <v>1</v>
      </c>
    </row>
    <row r="27" spans="1:8" x14ac:dyDescent="0.25">
      <c r="A27" s="120" t="s">
        <v>148</v>
      </c>
      <c r="B27" s="124" t="s">
        <v>658</v>
      </c>
      <c r="C27" s="124"/>
      <c r="D27" s="115"/>
      <c r="E27" s="115"/>
      <c r="F27" s="127" t="s">
        <v>76</v>
      </c>
      <c r="G27" s="105" t="s">
        <v>10</v>
      </c>
      <c r="H27" s="121" t="b">
        <f t="shared" si="0"/>
        <v>1</v>
      </c>
    </row>
    <row r="28" spans="1:8" x14ac:dyDescent="0.25">
      <c r="A28" s="120" t="s">
        <v>149</v>
      </c>
      <c r="B28" s="124" t="s">
        <v>658</v>
      </c>
      <c r="C28" s="124"/>
      <c r="D28" s="115"/>
      <c r="E28" s="115"/>
      <c r="F28" s="127" t="s">
        <v>77</v>
      </c>
      <c r="G28" s="105" t="s">
        <v>10</v>
      </c>
      <c r="H28" s="121" t="b">
        <f t="shared" si="0"/>
        <v>1</v>
      </c>
    </row>
    <row r="29" spans="1:8" x14ac:dyDescent="0.25">
      <c r="A29" s="120" t="s">
        <v>150</v>
      </c>
      <c r="B29" s="124" t="s">
        <v>23</v>
      </c>
      <c r="C29" s="124"/>
      <c r="D29" s="115"/>
      <c r="E29" s="115"/>
      <c r="F29" s="127" t="s">
        <v>78</v>
      </c>
      <c r="G29" s="105" t="s">
        <v>23</v>
      </c>
      <c r="H29" s="121" t="b">
        <f t="shared" si="0"/>
        <v>1</v>
      </c>
    </row>
    <row r="30" spans="1:8" x14ac:dyDescent="0.25">
      <c r="A30" s="120" t="s">
        <v>151</v>
      </c>
      <c r="B30" s="124" t="s">
        <v>6</v>
      </c>
      <c r="C30" s="124"/>
      <c r="D30" s="115"/>
      <c r="E30" s="115"/>
      <c r="F30" s="126" t="s">
        <v>79</v>
      </c>
      <c r="G30" s="94" t="s">
        <v>6</v>
      </c>
      <c r="H30" s="121" t="b">
        <f t="shared" si="0"/>
        <v>1</v>
      </c>
    </row>
    <row r="31" spans="1:8" x14ac:dyDescent="0.25">
      <c r="A31" s="120" t="s">
        <v>152</v>
      </c>
      <c r="B31" s="124" t="s">
        <v>3</v>
      </c>
      <c r="C31" s="124"/>
      <c r="D31" s="115"/>
      <c r="E31" s="115"/>
      <c r="F31" s="126" t="s">
        <v>80</v>
      </c>
      <c r="G31" s="94" t="s">
        <v>3</v>
      </c>
      <c r="H31" s="121" t="b">
        <f t="shared" si="0"/>
        <v>1</v>
      </c>
    </row>
    <row r="32" spans="1:8" x14ac:dyDescent="0.25">
      <c r="A32" s="120" t="s">
        <v>24</v>
      </c>
      <c r="B32" s="124" t="s">
        <v>3</v>
      </c>
      <c r="C32" s="124"/>
      <c r="D32" s="115"/>
      <c r="E32" s="115"/>
      <c r="F32" s="126" t="s">
        <v>24</v>
      </c>
      <c r="G32" s="94" t="s">
        <v>3</v>
      </c>
      <c r="H32" s="121" t="b">
        <f t="shared" si="0"/>
        <v>1</v>
      </c>
    </row>
    <row r="33" spans="1:8" x14ac:dyDescent="0.25">
      <c r="A33" s="120" t="s">
        <v>25</v>
      </c>
      <c r="B33" s="124" t="s">
        <v>6</v>
      </c>
      <c r="C33" s="124"/>
      <c r="D33" s="115"/>
      <c r="E33" s="115"/>
      <c r="F33" s="126" t="s">
        <v>25</v>
      </c>
      <c r="G33" s="94" t="s">
        <v>6</v>
      </c>
      <c r="H33" s="121" t="b">
        <f t="shared" si="0"/>
        <v>1</v>
      </c>
    </row>
    <row r="34" spans="1:8" x14ac:dyDescent="0.25">
      <c r="A34" s="120" t="s">
        <v>153</v>
      </c>
      <c r="B34" s="124" t="s">
        <v>16</v>
      </c>
      <c r="C34" s="124"/>
      <c r="D34" s="115"/>
      <c r="E34" s="115"/>
      <c r="F34" s="126" t="s">
        <v>81</v>
      </c>
      <c r="G34" s="94" t="s">
        <v>16</v>
      </c>
      <c r="H34" s="121" t="b">
        <f t="shared" si="0"/>
        <v>1</v>
      </c>
    </row>
    <row r="35" spans="1:8" x14ac:dyDescent="0.25">
      <c r="A35" s="120" t="s">
        <v>154</v>
      </c>
      <c r="B35" s="124" t="s">
        <v>23</v>
      </c>
      <c r="C35" s="124"/>
      <c r="D35" s="115"/>
      <c r="E35" s="115"/>
      <c r="F35" s="126" t="s">
        <v>82</v>
      </c>
      <c r="G35" s="94" t="s">
        <v>23</v>
      </c>
      <c r="H35" s="121" t="b">
        <f t="shared" si="0"/>
        <v>1</v>
      </c>
    </row>
    <row r="36" spans="1:8" x14ac:dyDescent="0.25">
      <c r="A36" s="120" t="s">
        <v>84</v>
      </c>
      <c r="B36" s="124" t="s">
        <v>27</v>
      </c>
      <c r="C36" s="124"/>
      <c r="D36" s="115"/>
      <c r="E36" s="115"/>
      <c r="F36" s="126" t="s">
        <v>84</v>
      </c>
      <c r="G36" s="94" t="s">
        <v>27</v>
      </c>
      <c r="H36" s="121" t="b">
        <f t="shared" si="0"/>
        <v>1</v>
      </c>
    </row>
    <row r="37" spans="1:8" x14ac:dyDescent="0.25">
      <c r="A37" s="120" t="s">
        <v>33</v>
      </c>
      <c r="B37" s="124" t="s">
        <v>27</v>
      </c>
      <c r="C37" s="124"/>
      <c r="D37" s="115"/>
      <c r="E37" s="115"/>
      <c r="F37" s="126" t="s">
        <v>33</v>
      </c>
      <c r="G37" s="94" t="s">
        <v>27</v>
      </c>
      <c r="H37" s="121" t="b">
        <f t="shared" si="0"/>
        <v>1</v>
      </c>
    </row>
    <row r="38" spans="1:8" x14ac:dyDescent="0.25">
      <c r="A38" s="120" t="s">
        <v>26</v>
      </c>
      <c r="B38" s="124" t="s">
        <v>27</v>
      </c>
      <c r="C38" s="124"/>
      <c r="D38" s="115"/>
      <c r="E38" s="115"/>
      <c r="F38" s="126" t="s">
        <v>26</v>
      </c>
      <c r="G38" s="94" t="s">
        <v>27</v>
      </c>
      <c r="H38" s="121" t="b">
        <f t="shared" si="0"/>
        <v>1</v>
      </c>
    </row>
    <row r="39" spans="1:8" x14ac:dyDescent="0.25">
      <c r="A39" s="120" t="s">
        <v>155</v>
      </c>
      <c r="B39" s="124" t="s">
        <v>3</v>
      </c>
      <c r="C39" s="124"/>
      <c r="D39" s="115"/>
      <c r="E39" s="115"/>
      <c r="F39" s="126" t="s">
        <v>83</v>
      </c>
      <c r="G39" s="94" t="s">
        <v>3</v>
      </c>
      <c r="H39" s="121" t="b">
        <f t="shared" si="0"/>
        <v>1</v>
      </c>
    </row>
    <row r="40" spans="1:8" x14ac:dyDescent="0.25">
      <c r="A40" s="120" t="s">
        <v>28</v>
      </c>
      <c r="B40" s="124" t="s">
        <v>29</v>
      </c>
      <c r="C40" s="124"/>
      <c r="D40" s="115"/>
      <c r="E40" s="115"/>
      <c r="F40" s="126" t="s">
        <v>28</v>
      </c>
      <c r="G40" s="94" t="s">
        <v>29</v>
      </c>
      <c r="H40" s="121" t="b">
        <f t="shared" si="0"/>
        <v>1</v>
      </c>
    </row>
    <row r="41" spans="1:8" x14ac:dyDescent="0.25">
      <c r="A41" s="120" t="s">
        <v>30</v>
      </c>
      <c r="B41" s="124" t="s">
        <v>29</v>
      </c>
      <c r="C41" s="124"/>
      <c r="D41" s="115"/>
      <c r="E41" s="115"/>
      <c r="F41" s="126" t="s">
        <v>30</v>
      </c>
      <c r="G41" s="94" t="s">
        <v>29</v>
      </c>
      <c r="H41" s="121" t="b">
        <f t="shared" si="0"/>
        <v>1</v>
      </c>
    </row>
  </sheetData>
  <sortState ref="A5:B41">
    <sortCondition ref="A5"/>
  </sortState>
  <mergeCells count="2">
    <mergeCell ref="F3:F4"/>
    <mergeCell ref="G3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1"/>
  <sheetViews>
    <sheetView topLeftCell="A16" zoomScale="70" zoomScaleNormal="70" workbookViewId="0">
      <selection activeCell="I4" sqref="I4"/>
    </sheetView>
  </sheetViews>
  <sheetFormatPr defaultColWidth="10.28515625" defaultRowHeight="13.5" x14ac:dyDescent="0.25"/>
  <cols>
    <col min="1" max="1" width="15.85546875" style="4" bestFit="1" customWidth="1"/>
    <col min="2" max="2" width="24.7109375" style="4" customWidth="1"/>
    <col min="3" max="3" width="6.85546875" style="4" customWidth="1"/>
    <col min="4" max="4" width="7.140625" style="7" hidden="1" customWidth="1"/>
    <col min="5" max="5" width="7.28515625" style="7" customWidth="1"/>
    <col min="6" max="6" width="9.140625" style="7" customWidth="1"/>
    <col min="7" max="7" width="10.85546875" style="7" customWidth="1"/>
    <col min="8" max="8" width="9.140625" style="7" customWidth="1"/>
    <col min="9" max="9" width="13" style="7" customWidth="1"/>
    <col min="10" max="10" width="9.7109375" style="7" customWidth="1"/>
    <col min="11" max="11" width="8.5703125" style="7" customWidth="1"/>
    <col min="12" max="12" width="10.140625" style="7" customWidth="1"/>
    <col min="13" max="13" width="10.85546875" style="7" customWidth="1"/>
    <col min="14" max="14" width="11.5703125" style="8" customWidth="1"/>
    <col min="15" max="15" width="10" style="8" customWidth="1"/>
    <col min="16" max="16" width="10.85546875" style="8" customWidth="1"/>
    <col min="17" max="17" width="11.28515625" style="8" customWidth="1"/>
    <col min="18" max="18" width="10.5703125" style="7" customWidth="1"/>
    <col min="19" max="19" width="7.85546875" style="7" customWidth="1"/>
    <col min="20" max="20" width="8.85546875" style="5" customWidth="1"/>
    <col min="21" max="21" width="7.5703125" style="4" customWidth="1"/>
    <col min="22" max="22" width="8.140625" style="6" customWidth="1"/>
    <col min="23" max="25" width="7.7109375" style="4" hidden="1" customWidth="1"/>
    <col min="26" max="26" width="8.7109375" style="4" hidden="1" customWidth="1"/>
    <col min="27" max="27" width="11.42578125" style="5" hidden="1" customWidth="1"/>
    <col min="28" max="28" width="9.140625" style="5" hidden="1" customWidth="1"/>
    <col min="29" max="29" width="8.7109375" style="5" hidden="1" customWidth="1"/>
    <col min="30" max="30" width="10.28515625" style="5" hidden="1" customWidth="1"/>
    <col min="31" max="41" width="10.28515625" style="4" hidden="1" customWidth="1"/>
    <col min="42" max="51" width="10.28515625" style="4" customWidth="1"/>
    <col min="52" max="16384" width="10.28515625" style="4"/>
  </cols>
  <sheetData>
    <row r="1" spans="1:42" ht="42" customHeight="1" x14ac:dyDescent="0.25">
      <c r="B1" s="9" t="s">
        <v>50</v>
      </c>
      <c r="C1" s="9" t="s">
        <v>51</v>
      </c>
      <c r="D1" s="2"/>
      <c r="E1" s="2" t="s">
        <v>52</v>
      </c>
      <c r="F1" s="2" t="s">
        <v>43</v>
      </c>
      <c r="G1" s="2" t="s">
        <v>44</v>
      </c>
      <c r="H1" s="2" t="s">
        <v>45</v>
      </c>
      <c r="I1" s="2" t="s">
        <v>46</v>
      </c>
      <c r="J1" s="2" t="s">
        <v>53</v>
      </c>
      <c r="K1" s="2" t="s">
        <v>40</v>
      </c>
      <c r="L1" s="2" t="s">
        <v>54</v>
      </c>
      <c r="M1" s="2" t="s">
        <v>55</v>
      </c>
      <c r="N1" s="2" t="s">
        <v>56</v>
      </c>
      <c r="O1" s="10" t="s">
        <v>64</v>
      </c>
      <c r="P1" s="10" t="s">
        <v>57</v>
      </c>
      <c r="Q1" s="10" t="s">
        <v>58</v>
      </c>
      <c r="R1" s="10" t="s">
        <v>59</v>
      </c>
      <c r="S1" s="2" t="s">
        <v>60</v>
      </c>
      <c r="T1" s="11" t="s">
        <v>61</v>
      </c>
      <c r="U1" s="2" t="s">
        <v>62</v>
      </c>
      <c r="AH1" s="4" t="s">
        <v>49</v>
      </c>
    </row>
    <row r="2" spans="1:42" s="16" customFormat="1" ht="13.7" customHeight="1" x14ac:dyDescent="0.25">
      <c r="B2" s="22" t="s">
        <v>65</v>
      </c>
      <c r="C2" s="168" t="s">
        <v>63</v>
      </c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70"/>
      <c r="AA2" s="17"/>
      <c r="AB2" s="17"/>
      <c r="AC2" s="17"/>
      <c r="AD2" s="17"/>
      <c r="AH2" s="4" t="s">
        <v>49</v>
      </c>
      <c r="AP2" s="4"/>
    </row>
    <row r="3" spans="1:42" s="16" customFormat="1" ht="13.7" customHeight="1" x14ac:dyDescent="0.25">
      <c r="B3" s="23" t="s">
        <v>66</v>
      </c>
      <c r="C3" s="171"/>
      <c r="D3" s="172"/>
      <c r="E3" s="172"/>
      <c r="F3" s="172"/>
      <c r="G3" s="172"/>
      <c r="H3" s="173"/>
      <c r="I3" s="24">
        <v>4.3499999999999996</v>
      </c>
      <c r="J3" s="174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6"/>
      <c r="AA3" s="17"/>
      <c r="AB3" s="17"/>
      <c r="AC3" s="17"/>
      <c r="AD3" s="17"/>
      <c r="AH3" s="4" t="s">
        <v>49</v>
      </c>
      <c r="AP3" s="4"/>
    </row>
    <row r="4" spans="1:42" s="16" customFormat="1" ht="13.7" customHeight="1" x14ac:dyDescent="0.25">
      <c r="A4" s="3" t="s">
        <v>67</v>
      </c>
      <c r="B4" s="25" t="s">
        <v>67</v>
      </c>
      <c r="C4" s="12" t="s">
        <v>109</v>
      </c>
      <c r="D4" s="18">
        <v>10</v>
      </c>
      <c r="E4" s="13">
        <v>0.63669264600816577</v>
      </c>
      <c r="F4" s="12">
        <v>7</v>
      </c>
      <c r="G4" s="26">
        <v>3.1626506024096384</v>
      </c>
      <c r="H4" s="12">
        <v>17.73</v>
      </c>
      <c r="I4" s="26">
        <v>2.2133333333333334</v>
      </c>
      <c r="J4" s="26">
        <v>11.82</v>
      </c>
      <c r="K4" s="26">
        <v>11.8</v>
      </c>
      <c r="L4" s="26">
        <v>2899.23</v>
      </c>
      <c r="M4" s="26">
        <v>-357.8</v>
      </c>
      <c r="N4" s="14">
        <v>0.75</v>
      </c>
      <c r="O4" s="27">
        <v>217.44225</v>
      </c>
      <c r="P4" s="15">
        <v>1.5246109999999999</v>
      </c>
      <c r="Q4" s="15">
        <v>10.554</v>
      </c>
      <c r="R4" s="28">
        <v>4.3161230957979746E-2</v>
      </c>
      <c r="S4" s="26">
        <v>68.239999999999995</v>
      </c>
      <c r="T4" s="29">
        <v>12.5</v>
      </c>
      <c r="U4" s="26">
        <v>50.43</v>
      </c>
      <c r="W4" s="16">
        <v>15.690000000000001</v>
      </c>
      <c r="X4" s="19">
        <v>9.990000000000002</v>
      </c>
      <c r="Y4" s="20">
        <v>1.7526315789473688</v>
      </c>
      <c r="Z4" s="21">
        <v>435.19099999999992</v>
      </c>
      <c r="AA4" s="17">
        <v>289.923</v>
      </c>
      <c r="AB4" s="17">
        <v>-365.30297999999999</v>
      </c>
      <c r="AC4" s="17">
        <v>5.7</v>
      </c>
      <c r="AD4" s="17">
        <v>1652.5611000000001</v>
      </c>
      <c r="AF4" s="4" t="b">
        <v>0</v>
      </c>
      <c r="AG4" s="4" t="b">
        <v>1</v>
      </c>
      <c r="AH4" s="4" t="s">
        <v>110</v>
      </c>
      <c r="AJ4" s="16" t="s">
        <v>111</v>
      </c>
      <c r="AP4" s="4"/>
    </row>
    <row r="5" spans="1:42" s="16" customFormat="1" ht="13.7" customHeight="1" x14ac:dyDescent="0.25">
      <c r="A5" s="3" t="s">
        <v>5</v>
      </c>
      <c r="B5" s="25" t="s">
        <v>5</v>
      </c>
      <c r="C5" s="12" t="s">
        <v>109</v>
      </c>
      <c r="D5" s="18">
        <v>10</v>
      </c>
      <c r="E5" s="13">
        <v>0.8170801180450904</v>
      </c>
      <c r="F5" s="12">
        <v>19.7</v>
      </c>
      <c r="G5" s="26">
        <v>17.589285714285712</v>
      </c>
      <c r="H5" s="12">
        <v>20.549999999999997</v>
      </c>
      <c r="I5" s="26">
        <v>1.1200000000000001</v>
      </c>
      <c r="J5" s="26">
        <v>13.7</v>
      </c>
      <c r="K5" s="26">
        <v>18.13</v>
      </c>
      <c r="L5" s="26">
        <v>200</v>
      </c>
      <c r="M5" s="26">
        <v>38.5</v>
      </c>
      <c r="N5" s="14">
        <v>0.97989999999999999</v>
      </c>
      <c r="O5" s="27">
        <v>19.597999999999999</v>
      </c>
      <c r="P5" s="15">
        <v>0.27596700000000002</v>
      </c>
      <c r="Q5" s="15">
        <v>5.4749999999999996</v>
      </c>
      <c r="R5" s="28">
        <v>2.2390348635108876E-2</v>
      </c>
      <c r="S5" s="26">
        <v>53.99</v>
      </c>
      <c r="T5" s="29">
        <v>60</v>
      </c>
      <c r="U5" s="26">
        <v>45.7</v>
      </c>
      <c r="W5" s="16">
        <v>15.375</v>
      </c>
      <c r="X5" s="19">
        <v>-1.125</v>
      </c>
      <c r="Y5" s="20">
        <v>-6.8181818181818177E-2</v>
      </c>
      <c r="AA5" s="17">
        <v>20</v>
      </c>
      <c r="AB5" s="17">
        <v>4</v>
      </c>
      <c r="AC5" s="17">
        <v>16.5</v>
      </c>
      <c r="AD5" s="17">
        <v>330</v>
      </c>
      <c r="AF5" s="4" t="b">
        <v>0</v>
      </c>
      <c r="AG5" s="4" t="b">
        <v>1</v>
      </c>
      <c r="AH5" s="4" t="s">
        <v>49</v>
      </c>
      <c r="AJ5" s="16" t="s">
        <v>112</v>
      </c>
      <c r="AP5" s="4"/>
    </row>
    <row r="6" spans="1:42" s="16" customFormat="1" ht="13.7" customHeight="1" x14ac:dyDescent="0.25">
      <c r="A6" s="3" t="s">
        <v>68</v>
      </c>
      <c r="B6" s="25" t="s">
        <v>68</v>
      </c>
      <c r="C6" s="12" t="s">
        <v>109</v>
      </c>
      <c r="D6" s="18">
        <v>10</v>
      </c>
      <c r="E6" s="13">
        <v>0.24590761387624427</v>
      </c>
      <c r="F6" s="12">
        <v>6.6</v>
      </c>
      <c r="G6" s="26">
        <v>2.7197802197802194</v>
      </c>
      <c r="H6" s="12">
        <v>17.774999999999999</v>
      </c>
      <c r="I6" s="26">
        <v>2.4266666666666667</v>
      </c>
      <c r="J6" s="26">
        <v>11.85</v>
      </c>
      <c r="K6" s="26">
        <v>11.88</v>
      </c>
      <c r="L6" s="26">
        <v>2390.9</v>
      </c>
      <c r="M6" s="26">
        <v>-427.2</v>
      </c>
      <c r="N6" s="14">
        <v>0.82399999999999995</v>
      </c>
      <c r="O6" s="27">
        <v>197.01015999999998</v>
      </c>
      <c r="P6" s="15">
        <v>2.69692</v>
      </c>
      <c r="Q6" s="15">
        <v>17.722000000000001</v>
      </c>
      <c r="R6" s="28">
        <v>7.2475207034045586E-2</v>
      </c>
      <c r="S6" s="26">
        <v>55.53</v>
      </c>
      <c r="T6" s="29">
        <v>50</v>
      </c>
      <c r="U6" s="26">
        <v>36.74</v>
      </c>
      <c r="W6" s="16">
        <v>15.885</v>
      </c>
      <c r="X6" s="19">
        <v>9.9849999999999994</v>
      </c>
      <c r="Y6" s="20">
        <v>1.692372881355932</v>
      </c>
      <c r="AA6" s="17">
        <v>239.09</v>
      </c>
      <c r="AB6" s="17">
        <v>-430.36200000000002</v>
      </c>
      <c r="AC6" s="17">
        <v>5.9</v>
      </c>
      <c r="AD6" s="17">
        <v>1410.6310000000001</v>
      </c>
      <c r="AF6" s="4" t="b">
        <v>0</v>
      </c>
      <c r="AG6" s="4" t="b">
        <v>1</v>
      </c>
      <c r="AH6" s="4" t="s">
        <v>110</v>
      </c>
      <c r="AJ6" s="16" t="s">
        <v>111</v>
      </c>
      <c r="AP6" s="4"/>
    </row>
    <row r="7" spans="1:42" s="16" customFormat="1" ht="13.7" customHeight="1" x14ac:dyDescent="0.25">
      <c r="A7" s="3" t="s">
        <v>9</v>
      </c>
      <c r="B7" s="25" t="s">
        <v>9</v>
      </c>
      <c r="C7" s="12" t="s">
        <v>109</v>
      </c>
      <c r="D7" s="18">
        <v>10</v>
      </c>
      <c r="E7" s="13">
        <v>0.69429619622078098</v>
      </c>
      <c r="F7" s="12">
        <v>9</v>
      </c>
      <c r="G7" s="26">
        <v>4.918032786885246</v>
      </c>
      <c r="H7" s="12">
        <v>16.094999999999999</v>
      </c>
      <c r="I7" s="26">
        <v>1.83</v>
      </c>
      <c r="J7" s="26">
        <v>10.73</v>
      </c>
      <c r="K7" s="26">
        <v>10.1</v>
      </c>
      <c r="L7" s="26">
        <v>1000</v>
      </c>
      <c r="M7" s="26">
        <v>-58.9</v>
      </c>
      <c r="N7" s="14">
        <v>0.89999999999999991</v>
      </c>
      <c r="O7" s="27">
        <v>89.999999999999986</v>
      </c>
      <c r="P7" s="15">
        <v>0.55491500000000005</v>
      </c>
      <c r="Q7" s="15">
        <v>5.0090000000000003</v>
      </c>
      <c r="R7" s="28">
        <v>2.0484613025253038E-2</v>
      </c>
      <c r="S7" s="26">
        <v>40.6</v>
      </c>
      <c r="T7" s="29">
        <v>95.24</v>
      </c>
      <c r="U7" s="26">
        <v>65.62</v>
      </c>
      <c r="W7" s="16">
        <v>15.78</v>
      </c>
      <c r="X7" s="19">
        <v>8.5799999999999983</v>
      </c>
      <c r="Y7" s="20">
        <v>1.1916666666666664</v>
      </c>
      <c r="AA7" s="17">
        <v>100</v>
      </c>
      <c r="AB7" s="17">
        <v>-238.64000000000001</v>
      </c>
      <c r="AC7" s="17">
        <v>7.2</v>
      </c>
      <c r="AD7" s="17">
        <v>720</v>
      </c>
      <c r="AF7" s="4" t="b">
        <v>0</v>
      </c>
      <c r="AG7" s="4" t="b">
        <v>1</v>
      </c>
      <c r="AH7" s="4" t="s">
        <v>110</v>
      </c>
      <c r="AJ7" s="16" t="s">
        <v>111</v>
      </c>
      <c r="AP7" s="4"/>
    </row>
    <row r="8" spans="1:42" s="16" customFormat="1" ht="13.7" customHeight="1" x14ac:dyDescent="0.25">
      <c r="A8" s="3" t="s">
        <v>12</v>
      </c>
      <c r="B8" s="25" t="s">
        <v>12</v>
      </c>
      <c r="C8" s="12" t="s">
        <v>109</v>
      </c>
      <c r="D8" s="18">
        <v>10</v>
      </c>
      <c r="E8" s="13">
        <v>0.64180706891337203</v>
      </c>
      <c r="F8" s="12">
        <v>10.7</v>
      </c>
      <c r="G8" s="26">
        <v>5.7321428571428577</v>
      </c>
      <c r="H8" s="12">
        <v>18.524999999999999</v>
      </c>
      <c r="I8" s="26">
        <v>1.8666666666666665</v>
      </c>
      <c r="J8" s="26">
        <v>12.35</v>
      </c>
      <c r="K8" s="26">
        <v>12.02</v>
      </c>
      <c r="L8" s="26">
        <v>617.86</v>
      </c>
      <c r="M8" s="26">
        <v>0.2</v>
      </c>
      <c r="N8" s="14">
        <v>0.72689999999999999</v>
      </c>
      <c r="O8" s="27">
        <v>44.912243400000001</v>
      </c>
      <c r="P8" s="15">
        <v>0.71779899999999996</v>
      </c>
      <c r="Q8" s="15">
        <v>7.6710000000000003</v>
      </c>
      <c r="R8" s="28">
        <v>3.1371025457519672E-2</v>
      </c>
      <c r="S8" s="26">
        <v>57.48</v>
      </c>
      <c r="T8" s="29">
        <v>57.14</v>
      </c>
      <c r="U8" s="26">
        <v>61.95</v>
      </c>
      <c r="X8" s="19"/>
      <c r="Y8" s="20"/>
      <c r="AA8" s="17">
        <v>61.786000000000001</v>
      </c>
      <c r="AB8" s="17">
        <v>-104.41834</v>
      </c>
      <c r="AC8" s="17">
        <v>8.6999999999999993</v>
      </c>
      <c r="AD8" s="17">
        <v>537.53819999999996</v>
      </c>
      <c r="AF8" s="4" t="b">
        <v>0</v>
      </c>
      <c r="AG8" s="4" t="b">
        <v>1</v>
      </c>
      <c r="AH8" s="4" t="s">
        <v>110</v>
      </c>
      <c r="AJ8" s="16" t="s">
        <v>112</v>
      </c>
      <c r="AP8" s="4"/>
    </row>
    <row r="9" spans="1:42" s="16" customFormat="1" ht="13.7" customHeight="1" x14ac:dyDescent="0.25">
      <c r="A9" s="3" t="s">
        <v>31</v>
      </c>
      <c r="B9" s="25" t="s">
        <v>31</v>
      </c>
      <c r="C9" s="12" t="s">
        <v>109</v>
      </c>
      <c r="D9" s="18">
        <v>10</v>
      </c>
      <c r="E9" s="13">
        <v>0.40008643574383912</v>
      </c>
      <c r="F9" s="12">
        <v>10.4</v>
      </c>
      <c r="G9" s="26">
        <v>6.5000000000000009</v>
      </c>
      <c r="H9" s="12">
        <v>17.399999999999999</v>
      </c>
      <c r="I9" s="26">
        <v>1.5999999999999999</v>
      </c>
      <c r="J9" s="26">
        <v>11.6</v>
      </c>
      <c r="K9" s="26">
        <v>11.76</v>
      </c>
      <c r="L9" s="26">
        <v>501</v>
      </c>
      <c r="M9" s="26">
        <v>-80.7</v>
      </c>
      <c r="N9" s="14">
        <v>0.80049999999999999</v>
      </c>
      <c r="O9" s="27">
        <v>40.105049999999999</v>
      </c>
      <c r="P9" s="15">
        <v>0.98072599999999999</v>
      </c>
      <c r="Q9" s="15">
        <v>10.272</v>
      </c>
      <c r="R9" s="28">
        <v>4.2007974644719344E-2</v>
      </c>
      <c r="S9" s="26">
        <v>57.59</v>
      </c>
      <c r="T9" s="29">
        <v>46.67</v>
      </c>
      <c r="U9" s="26">
        <v>49.28</v>
      </c>
      <c r="X9" s="19"/>
      <c r="Y9" s="20"/>
      <c r="AA9" s="17">
        <v>50.1</v>
      </c>
      <c r="AB9" s="17">
        <v>20.040000000000003</v>
      </c>
      <c r="AC9" s="17">
        <v>8.6999999999999993</v>
      </c>
      <c r="AD9" s="17">
        <v>435.87</v>
      </c>
      <c r="AF9" s="4" t="b">
        <v>0</v>
      </c>
      <c r="AG9" s="4" t="b">
        <v>1</v>
      </c>
      <c r="AH9" s="4" t="s">
        <v>49</v>
      </c>
      <c r="AJ9" s="16" t="s">
        <v>112</v>
      </c>
      <c r="AP9" s="4"/>
    </row>
    <row r="10" spans="1:42" s="16" customFormat="1" ht="13.7" customHeight="1" x14ac:dyDescent="0.25">
      <c r="A10" s="55" t="s">
        <v>35</v>
      </c>
      <c r="B10" s="25" t="s">
        <v>35</v>
      </c>
      <c r="C10" s="12" t="s">
        <v>109</v>
      </c>
      <c r="D10" s="18">
        <v>10</v>
      </c>
      <c r="E10" s="13">
        <v>0.75407626145639373</v>
      </c>
      <c r="F10" s="12">
        <v>21.8</v>
      </c>
      <c r="G10" s="26">
        <v>13.739495798319329</v>
      </c>
      <c r="H10" s="12">
        <v>17.700000000000003</v>
      </c>
      <c r="I10" s="26">
        <v>1.5866666666666667</v>
      </c>
      <c r="J10" s="26">
        <v>11.8</v>
      </c>
      <c r="K10" s="26">
        <v>11.55</v>
      </c>
      <c r="L10" s="26">
        <v>668.53</v>
      </c>
      <c r="M10" s="26">
        <v>-67.3</v>
      </c>
      <c r="N10" s="14">
        <v>0.2596</v>
      </c>
      <c r="O10" s="27">
        <v>17.355038799999999</v>
      </c>
      <c r="P10" s="15">
        <v>0.35680299999999998</v>
      </c>
      <c r="Q10" s="15">
        <v>7.7569999999999997</v>
      </c>
      <c r="R10" s="28">
        <v>3.1722727737450149E-2</v>
      </c>
      <c r="S10" s="26">
        <v>47.21</v>
      </c>
      <c r="T10" s="29">
        <v>89.66</v>
      </c>
      <c r="U10" s="26">
        <v>36.17</v>
      </c>
      <c r="X10" s="19"/>
      <c r="Y10" s="20"/>
      <c r="AA10" s="17">
        <v>66.852999999999994</v>
      </c>
      <c r="AB10" s="17">
        <v>16.044719999999998</v>
      </c>
      <c r="AC10" s="17">
        <v>10.8</v>
      </c>
      <c r="AD10" s="17">
        <v>722.01239999999996</v>
      </c>
      <c r="AF10" s="4" t="b">
        <v>0</v>
      </c>
      <c r="AG10" s="4" t="b">
        <v>1</v>
      </c>
      <c r="AH10" s="4" t="s">
        <v>49</v>
      </c>
      <c r="AJ10" s="16" t="s">
        <v>112</v>
      </c>
      <c r="AP10" s="4"/>
    </row>
    <row r="11" spans="1:42" s="16" customFormat="1" ht="13.7" customHeight="1" x14ac:dyDescent="0.25">
      <c r="A11" s="55" t="s">
        <v>69</v>
      </c>
      <c r="B11" s="25" t="s">
        <v>69</v>
      </c>
      <c r="C11" s="12" t="s">
        <v>109</v>
      </c>
      <c r="D11" s="18">
        <v>10</v>
      </c>
      <c r="E11" s="13">
        <v>0.65519069240901229</v>
      </c>
      <c r="F11" s="12">
        <v>7.8</v>
      </c>
      <c r="G11" s="26">
        <v>-5.857614899369179</v>
      </c>
      <c r="H11" s="12">
        <v>17.774999999999999</v>
      </c>
      <c r="I11" s="26">
        <v>-1.3316000000000001</v>
      </c>
      <c r="J11" s="26">
        <v>11.85</v>
      </c>
      <c r="K11" s="26">
        <v>11.08</v>
      </c>
      <c r="L11" s="26">
        <v>1200</v>
      </c>
      <c r="M11" s="26">
        <v>152.69999999999999</v>
      </c>
      <c r="N11" s="14">
        <v>0.81570000000000009</v>
      </c>
      <c r="O11" s="27">
        <v>97.884000000000015</v>
      </c>
      <c r="P11" s="15">
        <v>0.41423199999999999</v>
      </c>
      <c r="Q11" s="15">
        <v>3.2429999999999999</v>
      </c>
      <c r="R11" s="28">
        <v>1.3262447602494629E-2</v>
      </c>
      <c r="S11" s="26">
        <v>64.19</v>
      </c>
      <c r="T11" s="29">
        <v>42.86</v>
      </c>
      <c r="U11" s="26">
        <v>43.15</v>
      </c>
      <c r="W11" s="16">
        <v>13.335000000000001</v>
      </c>
      <c r="X11" s="19">
        <v>6.2350000000000012</v>
      </c>
      <c r="Y11" s="20">
        <v>0.8781690140845072</v>
      </c>
      <c r="AA11" s="17">
        <v>120</v>
      </c>
      <c r="AB11" s="17">
        <v>-49.44</v>
      </c>
      <c r="AC11" s="17">
        <v>7.1</v>
      </c>
      <c r="AD11" s="17">
        <v>852</v>
      </c>
      <c r="AF11" s="4" t="b">
        <v>0</v>
      </c>
      <c r="AG11" s="4" t="b">
        <v>1</v>
      </c>
      <c r="AH11" s="4" t="s">
        <v>110</v>
      </c>
      <c r="AJ11" s="16" t="s">
        <v>111</v>
      </c>
      <c r="AP11" s="4"/>
    </row>
    <row r="12" spans="1:42" s="16" customFormat="1" ht="13.7" customHeight="1" x14ac:dyDescent="0.25">
      <c r="A12" s="55" t="s">
        <v>70</v>
      </c>
      <c r="B12" s="25" t="s">
        <v>70</v>
      </c>
      <c r="C12" s="12" t="s">
        <v>109</v>
      </c>
      <c r="D12" s="18">
        <v>10</v>
      </c>
      <c r="E12" s="13">
        <v>0.64816581958856334</v>
      </c>
      <c r="F12" s="12">
        <v>7.8</v>
      </c>
      <c r="G12" s="26">
        <v>3.4210526315789478</v>
      </c>
      <c r="H12" s="12">
        <v>17.46</v>
      </c>
      <c r="I12" s="26">
        <v>2.2799999999999998</v>
      </c>
      <c r="J12" s="26">
        <v>11.64</v>
      </c>
      <c r="K12" s="26">
        <v>11.71</v>
      </c>
      <c r="L12" s="26">
        <v>1447.54</v>
      </c>
      <c r="M12" s="26">
        <v>-189.4</v>
      </c>
      <c r="N12" s="14">
        <v>0.98619999999999997</v>
      </c>
      <c r="O12" s="27">
        <v>142.75639480000001</v>
      </c>
      <c r="P12" s="15">
        <v>0.63104000000000005</v>
      </c>
      <c r="Q12" s="15">
        <v>4.8479999999999999</v>
      </c>
      <c r="R12" s="28">
        <v>1.9826193640732025E-2</v>
      </c>
      <c r="S12" s="26">
        <v>57.54</v>
      </c>
      <c r="T12" s="29">
        <v>40</v>
      </c>
      <c r="U12" s="26">
        <v>41.93</v>
      </c>
      <c r="W12" s="16">
        <v>15.51</v>
      </c>
      <c r="X12" s="19">
        <v>8.51</v>
      </c>
      <c r="Y12" s="20">
        <v>1.2157142857142857</v>
      </c>
      <c r="AA12" s="17">
        <v>144.75399999999999</v>
      </c>
      <c r="AB12" s="17">
        <v>-195.4179</v>
      </c>
      <c r="AC12" s="17">
        <v>7</v>
      </c>
      <c r="AD12" s="17">
        <v>1013.2779999999999</v>
      </c>
      <c r="AF12" s="4" t="b">
        <v>0</v>
      </c>
      <c r="AG12" s="4" t="b">
        <v>1</v>
      </c>
      <c r="AH12" s="4" t="s">
        <v>110</v>
      </c>
      <c r="AJ12" s="16" t="s">
        <v>111</v>
      </c>
      <c r="AP12" s="4"/>
    </row>
    <row r="13" spans="1:42" s="16" customFormat="1" ht="13.7" customHeight="1" x14ac:dyDescent="0.25">
      <c r="A13" s="55" t="s">
        <v>71</v>
      </c>
      <c r="B13" s="25" t="s">
        <v>71</v>
      </c>
      <c r="C13" s="12" t="s">
        <v>109</v>
      </c>
      <c r="D13" s="18">
        <v>10</v>
      </c>
      <c r="E13" s="13">
        <v>0.27669772377687729</v>
      </c>
      <c r="F13" s="12">
        <v>6.9</v>
      </c>
      <c r="G13" s="26">
        <v>2.8278688524590168</v>
      </c>
      <c r="H13" s="12">
        <v>18.240000000000002</v>
      </c>
      <c r="I13" s="26">
        <v>2.44</v>
      </c>
      <c r="J13" s="26">
        <v>12.16</v>
      </c>
      <c r="K13" s="26">
        <v>11.18</v>
      </c>
      <c r="L13" s="26">
        <v>2242.61</v>
      </c>
      <c r="M13" s="26">
        <v>-296.39999999999998</v>
      </c>
      <c r="N13" s="14">
        <v>0.91110000000000002</v>
      </c>
      <c r="O13" s="27">
        <v>204.32419710000002</v>
      </c>
      <c r="P13" s="15">
        <v>0.99862200000000001</v>
      </c>
      <c r="Q13" s="15">
        <v>6.835</v>
      </c>
      <c r="R13" s="28">
        <v>2.795215213168387E-2</v>
      </c>
      <c r="S13" s="26">
        <v>62.6</v>
      </c>
      <c r="T13" s="29">
        <v>44.44</v>
      </c>
      <c r="U13" s="26">
        <v>48.9</v>
      </c>
      <c r="W13" s="16">
        <v>15.600000000000001</v>
      </c>
      <c r="X13" s="19">
        <v>9.8000000000000007</v>
      </c>
      <c r="Y13" s="20">
        <v>1.6896551724137934</v>
      </c>
      <c r="AA13" s="17">
        <v>224.26100000000002</v>
      </c>
      <c r="AB13" s="17">
        <v>-302.75235000000004</v>
      </c>
      <c r="AC13" s="17">
        <v>5.8</v>
      </c>
      <c r="AD13" s="17">
        <v>1300.7138</v>
      </c>
      <c r="AF13" s="4" t="b">
        <v>0</v>
      </c>
      <c r="AG13" s="4" t="b">
        <v>1</v>
      </c>
      <c r="AH13" s="4" t="s">
        <v>110</v>
      </c>
      <c r="AJ13" s="16" t="s">
        <v>111</v>
      </c>
      <c r="AP13" s="4"/>
    </row>
    <row r="14" spans="1:42" s="16" customFormat="1" ht="13.7" customHeight="1" x14ac:dyDescent="0.25">
      <c r="A14" s="55" t="s">
        <v>14</v>
      </c>
      <c r="B14" s="25" t="s">
        <v>14</v>
      </c>
      <c r="C14" s="12" t="s">
        <v>109</v>
      </c>
      <c r="D14" s="18">
        <v>11</v>
      </c>
      <c r="E14" s="13">
        <v>0.23164589449822023</v>
      </c>
      <c r="F14" s="12">
        <v>7.2</v>
      </c>
      <c r="G14" s="26">
        <v>3.1764705882352944</v>
      </c>
      <c r="H14" s="12">
        <v>17.88</v>
      </c>
      <c r="I14" s="26">
        <v>2.2666666666666666</v>
      </c>
      <c r="J14" s="26">
        <v>11.92</v>
      </c>
      <c r="K14" s="26">
        <v>11.35</v>
      </c>
      <c r="L14" s="26">
        <v>1432.56</v>
      </c>
      <c r="M14" s="26">
        <v>-177.5</v>
      </c>
      <c r="N14" s="14">
        <v>0.78029999999999999</v>
      </c>
      <c r="O14" s="27">
        <v>101.62059709090909</v>
      </c>
      <c r="P14" s="15">
        <v>2.16954</v>
      </c>
      <c r="Q14" s="15">
        <v>15.500999999999999</v>
      </c>
      <c r="R14" s="28">
        <v>6.3392291176771268E-2</v>
      </c>
      <c r="S14" s="26">
        <v>62.16</v>
      </c>
      <c r="T14" s="29">
        <v>36.36</v>
      </c>
      <c r="U14" s="26">
        <v>51.45</v>
      </c>
      <c r="W14" s="16">
        <v>15.524999999999999</v>
      </c>
      <c r="X14" s="19">
        <v>9.3249999999999993</v>
      </c>
      <c r="Y14" s="20">
        <v>1.504032258064516</v>
      </c>
      <c r="AA14" s="17">
        <v>143.256</v>
      </c>
      <c r="AB14" s="17">
        <v>-183.36768000000001</v>
      </c>
      <c r="AC14" s="17">
        <v>6.2</v>
      </c>
      <c r="AD14" s="17">
        <v>888.18720000000008</v>
      </c>
      <c r="AF14" s="4" t="b">
        <v>0</v>
      </c>
      <c r="AG14" s="4" t="b">
        <v>1</v>
      </c>
      <c r="AH14" s="4" t="s">
        <v>110</v>
      </c>
      <c r="AJ14" s="16" t="s">
        <v>111</v>
      </c>
      <c r="AP14" s="4"/>
    </row>
    <row r="15" spans="1:42" s="16" customFormat="1" ht="13.7" customHeight="1" x14ac:dyDescent="0.25">
      <c r="A15" s="55" t="s">
        <v>15</v>
      </c>
      <c r="B15" s="25" t="s">
        <v>15</v>
      </c>
      <c r="C15" s="12" t="s">
        <v>109</v>
      </c>
      <c r="D15" s="18">
        <v>10</v>
      </c>
      <c r="E15" s="13">
        <v>0.20038002773787691</v>
      </c>
      <c r="F15" s="12">
        <v>6</v>
      </c>
      <c r="G15" s="26">
        <v>2.5714285714285712</v>
      </c>
      <c r="H15" s="12">
        <v>17.46</v>
      </c>
      <c r="I15" s="26">
        <v>2.3333333333333335</v>
      </c>
      <c r="J15" s="26">
        <v>11.64</v>
      </c>
      <c r="K15" s="26">
        <v>11.14</v>
      </c>
      <c r="L15" s="26">
        <v>7761</v>
      </c>
      <c r="M15" s="26">
        <v>-1177.0999999999999</v>
      </c>
      <c r="N15" s="14">
        <v>0.46029999999999999</v>
      </c>
      <c r="O15" s="27">
        <v>357.23883000000001</v>
      </c>
      <c r="P15" s="15">
        <v>2.9189280000000002</v>
      </c>
      <c r="Q15" s="15">
        <v>17.472999999999999</v>
      </c>
      <c r="R15" s="28">
        <v>7.1456906246805008E-2</v>
      </c>
      <c r="S15" s="26">
        <v>56.44</v>
      </c>
      <c r="T15" s="29">
        <v>62.5</v>
      </c>
      <c r="U15" s="26">
        <v>37.619999999999997</v>
      </c>
      <c r="W15" s="16">
        <v>15.330000000000002</v>
      </c>
      <c r="X15" s="19">
        <v>9.4300000000000015</v>
      </c>
      <c r="Y15" s="20">
        <v>1.5983050847457629</v>
      </c>
      <c r="AA15" s="17">
        <v>776.14700000000005</v>
      </c>
      <c r="AB15" s="17">
        <v>-1203.0278500000002</v>
      </c>
      <c r="AC15" s="17">
        <v>5.9</v>
      </c>
      <c r="AD15" s="17">
        <v>4579.2673000000004</v>
      </c>
      <c r="AF15" s="4" t="b">
        <v>0</v>
      </c>
      <c r="AG15" s="4" t="b">
        <v>1</v>
      </c>
      <c r="AH15" s="4" t="s">
        <v>110</v>
      </c>
      <c r="AJ15" s="16" t="s">
        <v>111</v>
      </c>
      <c r="AP15" s="4"/>
    </row>
    <row r="16" spans="1:42" s="16" customFormat="1" ht="13.7" customHeight="1" x14ac:dyDescent="0.25">
      <c r="A16" s="55" t="s">
        <v>72</v>
      </c>
      <c r="B16" s="25" t="s">
        <v>72</v>
      </c>
      <c r="C16" s="12" t="s">
        <v>109</v>
      </c>
      <c r="D16" s="18">
        <v>10</v>
      </c>
      <c r="E16" s="13">
        <v>0.83717079632308311</v>
      </c>
      <c r="F16" s="12">
        <v>17.399999999999999</v>
      </c>
      <c r="G16" s="26">
        <v>3.3375959079283883</v>
      </c>
      <c r="H16" s="12">
        <v>30.660000000000004</v>
      </c>
      <c r="I16" s="26">
        <v>5.2133333333333338</v>
      </c>
      <c r="J16" s="26">
        <v>20.440000000000001</v>
      </c>
      <c r="K16" s="26">
        <v>11.5</v>
      </c>
      <c r="L16" s="26">
        <v>1823.98</v>
      </c>
      <c r="M16" s="26">
        <v>995.5</v>
      </c>
      <c r="N16" s="14">
        <v>0.79479999999999995</v>
      </c>
      <c r="O16" s="27">
        <v>144.96993040000001</v>
      </c>
      <c r="P16" s="15">
        <v>0.51214800000000005</v>
      </c>
      <c r="Q16" s="15">
        <v>8.8670000000000009</v>
      </c>
      <c r="R16" s="28">
        <v>3.6262140885390037E-2</v>
      </c>
      <c r="S16" s="26">
        <v>56.65</v>
      </c>
      <c r="T16" s="29">
        <v>37.5</v>
      </c>
      <c r="U16" s="26">
        <v>47.32</v>
      </c>
      <c r="W16" s="16">
        <v>26.82</v>
      </c>
      <c r="X16" s="19">
        <v>13.42</v>
      </c>
      <c r="Y16" s="20">
        <v>1.0014925373134329</v>
      </c>
      <c r="AA16" s="17">
        <v>182.39699999999999</v>
      </c>
      <c r="AB16" s="17">
        <v>134.97378</v>
      </c>
      <c r="AC16" s="17">
        <v>13.4</v>
      </c>
      <c r="AD16" s="17">
        <v>2444.1197999999999</v>
      </c>
      <c r="AF16" s="4" t="b">
        <v>0</v>
      </c>
      <c r="AG16" s="4" t="b">
        <v>1</v>
      </c>
      <c r="AH16" s="4" t="s">
        <v>49</v>
      </c>
      <c r="AJ16" s="16" t="s">
        <v>111</v>
      </c>
      <c r="AP16" s="4"/>
    </row>
    <row r="17" spans="1:42" s="16" customFormat="1" ht="13.7" customHeight="1" x14ac:dyDescent="0.25">
      <c r="A17" s="55" t="s">
        <v>17</v>
      </c>
      <c r="B17" s="25" t="s">
        <v>17</v>
      </c>
      <c r="C17" s="12" t="s">
        <v>109</v>
      </c>
      <c r="D17" s="18">
        <v>10</v>
      </c>
      <c r="E17" s="13">
        <v>0.69957395374845344</v>
      </c>
      <c r="F17" s="12">
        <v>7.9</v>
      </c>
      <c r="G17" s="26">
        <v>-5.7838734869191732</v>
      </c>
      <c r="H17" s="12">
        <v>17.43</v>
      </c>
      <c r="I17" s="26">
        <v>-1.3658666666666666</v>
      </c>
      <c r="J17" s="26">
        <v>11.62</v>
      </c>
      <c r="K17" s="26">
        <v>11.11</v>
      </c>
      <c r="L17" s="26">
        <v>1500</v>
      </c>
      <c r="M17" s="26">
        <v>182.7</v>
      </c>
      <c r="N17" s="14">
        <v>0.88550000000000006</v>
      </c>
      <c r="O17" s="27">
        <v>132.82499999999999</v>
      </c>
      <c r="P17" s="15">
        <v>1.140353</v>
      </c>
      <c r="Q17" s="15">
        <v>8.9480000000000004</v>
      </c>
      <c r="R17" s="28">
        <v>3.6593395358347811E-2</v>
      </c>
      <c r="S17" s="26">
        <v>46.95</v>
      </c>
      <c r="T17" s="29">
        <v>85.71</v>
      </c>
      <c r="U17" s="26">
        <v>27.49</v>
      </c>
      <c r="W17" s="16">
        <v>13.335000000000001</v>
      </c>
      <c r="X17" s="19">
        <v>6.6350000000000007</v>
      </c>
      <c r="Y17" s="20">
        <v>0.99029850746268666</v>
      </c>
      <c r="AA17" s="17">
        <v>150</v>
      </c>
      <c r="AB17" s="17">
        <v>-45.6</v>
      </c>
      <c r="AC17" s="17">
        <v>6.7</v>
      </c>
      <c r="AD17" s="17">
        <v>1005</v>
      </c>
      <c r="AF17" s="4" t="b">
        <v>0</v>
      </c>
      <c r="AG17" s="4" t="b">
        <v>1</v>
      </c>
      <c r="AH17" s="4" t="s">
        <v>110</v>
      </c>
      <c r="AJ17" s="16" t="s">
        <v>111</v>
      </c>
      <c r="AP17" s="4"/>
    </row>
    <row r="18" spans="1:42" s="16" customFormat="1" ht="13.7" customHeight="1" x14ac:dyDescent="0.25">
      <c r="A18" s="55" t="s">
        <v>73</v>
      </c>
      <c r="B18" s="25" t="s">
        <v>73</v>
      </c>
      <c r="C18" s="12" t="s">
        <v>109</v>
      </c>
      <c r="D18" s="18">
        <v>10</v>
      </c>
      <c r="E18" s="13">
        <v>0.66484586475728558</v>
      </c>
      <c r="F18" s="12">
        <v>6.8</v>
      </c>
      <c r="G18" s="26">
        <v>20.400000000000002</v>
      </c>
      <c r="H18" s="12">
        <v>13.59</v>
      </c>
      <c r="I18" s="26">
        <v>0.33333333333333331</v>
      </c>
      <c r="J18" s="26">
        <v>9.06</v>
      </c>
      <c r="K18" s="26">
        <v>11.94</v>
      </c>
      <c r="L18" s="26">
        <v>1000</v>
      </c>
      <c r="M18" s="26">
        <v>174.3</v>
      </c>
      <c r="N18" s="14">
        <v>0.8992</v>
      </c>
      <c r="O18" s="27">
        <v>89.92</v>
      </c>
      <c r="P18" s="15">
        <v>6.0885000000000002E-2</v>
      </c>
      <c r="Q18" s="15">
        <v>0.41099999999999998</v>
      </c>
      <c r="R18" s="28">
        <v>1.6808097331561184E-3</v>
      </c>
      <c r="S18" s="26">
        <v>51.54</v>
      </c>
      <c r="T18" s="29">
        <v>83.33</v>
      </c>
      <c r="U18" s="26">
        <v>58.83</v>
      </c>
      <c r="W18" s="16">
        <v>10.02</v>
      </c>
      <c r="X18" s="19">
        <v>3.7199999999999998</v>
      </c>
      <c r="Y18" s="20">
        <v>0.59047619047619049</v>
      </c>
      <c r="AA18" s="17">
        <v>100</v>
      </c>
      <c r="AB18" s="17">
        <v>24</v>
      </c>
      <c r="AC18" s="17">
        <v>6.3</v>
      </c>
      <c r="AD18" s="17">
        <v>630</v>
      </c>
      <c r="AF18" s="4" t="b">
        <v>0</v>
      </c>
      <c r="AG18" s="4" t="b">
        <v>1</v>
      </c>
      <c r="AH18" s="4" t="s">
        <v>49</v>
      </c>
      <c r="AJ18" s="16" t="s">
        <v>111</v>
      </c>
      <c r="AP18" s="4"/>
    </row>
    <row r="19" spans="1:42" s="16" customFormat="1" ht="13.7" customHeight="1" x14ac:dyDescent="0.25">
      <c r="A19" s="55" t="s">
        <v>34</v>
      </c>
      <c r="B19" s="25" t="s">
        <v>34</v>
      </c>
      <c r="C19" s="12" t="s">
        <v>109</v>
      </c>
      <c r="D19" s="18">
        <v>10</v>
      </c>
      <c r="E19" s="13">
        <v>0.22088399141333281</v>
      </c>
      <c r="F19" s="12">
        <v>8.6</v>
      </c>
      <c r="G19" s="26">
        <v>21.5</v>
      </c>
      <c r="H19" s="12">
        <v>16.080000000000002</v>
      </c>
      <c r="I19" s="26">
        <v>0.39999999999999997</v>
      </c>
      <c r="J19" s="26">
        <v>10.72</v>
      </c>
      <c r="K19" s="26">
        <v>11.36</v>
      </c>
      <c r="L19" s="26">
        <v>982</v>
      </c>
      <c r="M19" s="26">
        <v>-228.4</v>
      </c>
      <c r="N19" s="14">
        <v>0.49059999999999998</v>
      </c>
      <c r="O19" s="27">
        <v>48.176919999999996</v>
      </c>
      <c r="P19" s="15">
        <v>4.5850000000000002E-2</v>
      </c>
      <c r="Q19" s="15">
        <v>0.39400000000000002</v>
      </c>
      <c r="R19" s="28">
        <v>1.6112871894489312E-3</v>
      </c>
      <c r="S19" s="26">
        <v>49.89</v>
      </c>
      <c r="T19" s="29">
        <v>83.33</v>
      </c>
      <c r="U19" s="26">
        <v>41.39</v>
      </c>
      <c r="W19" s="16">
        <v>13.245000000000001</v>
      </c>
      <c r="X19" s="19">
        <v>6.0450000000000008</v>
      </c>
      <c r="Y19" s="20">
        <v>0.83958333333333346</v>
      </c>
      <c r="AA19" s="17">
        <v>98.2</v>
      </c>
      <c r="AB19" s="17">
        <v>33.388000000000005</v>
      </c>
      <c r="AC19" s="17">
        <v>7.2</v>
      </c>
      <c r="AD19" s="17">
        <v>707.04000000000008</v>
      </c>
      <c r="AF19" s="4" t="b">
        <v>0</v>
      </c>
      <c r="AG19" s="4" t="b">
        <v>1</v>
      </c>
      <c r="AH19" s="4" t="s">
        <v>49</v>
      </c>
      <c r="AJ19" s="16" t="s">
        <v>111</v>
      </c>
      <c r="AP19" s="4"/>
    </row>
    <row r="20" spans="1:42" s="16" customFormat="1" ht="13.7" customHeight="1" x14ac:dyDescent="0.25">
      <c r="A20" s="55" t="s">
        <v>19</v>
      </c>
      <c r="B20" s="25" t="s">
        <v>19</v>
      </c>
      <c r="C20" s="12" t="s">
        <v>109</v>
      </c>
      <c r="D20" s="18">
        <v>10</v>
      </c>
      <c r="E20" s="13">
        <v>0.65934383919155681</v>
      </c>
      <c r="F20" s="12">
        <v>7.3</v>
      </c>
      <c r="G20" s="26">
        <v>18.25</v>
      </c>
      <c r="H20" s="12">
        <v>13.875</v>
      </c>
      <c r="I20" s="26">
        <v>0.39999999999999997</v>
      </c>
      <c r="J20" s="26">
        <v>9.25</v>
      </c>
      <c r="K20" s="26">
        <v>12.04</v>
      </c>
      <c r="L20" s="26">
        <v>750</v>
      </c>
      <c r="M20" s="26">
        <v>141</v>
      </c>
      <c r="N20" s="14">
        <v>0.89999999999999991</v>
      </c>
      <c r="O20" s="27">
        <v>67.499999999999986</v>
      </c>
      <c r="P20" s="15">
        <v>5.2299999999999999E-2</v>
      </c>
      <c r="Q20" s="15">
        <v>0.38200000000000001</v>
      </c>
      <c r="R20" s="28">
        <v>1.5622124527144459E-3</v>
      </c>
      <c r="S20" s="26">
        <v>48.98</v>
      </c>
      <c r="T20" s="29">
        <v>100</v>
      </c>
      <c r="U20" s="26">
        <v>34.71</v>
      </c>
      <c r="W20" s="16">
        <v>9.84</v>
      </c>
      <c r="X20" s="19">
        <v>2.6399999999999997</v>
      </c>
      <c r="Y20" s="20">
        <v>0.36666666666666664</v>
      </c>
      <c r="AA20" s="17">
        <v>75</v>
      </c>
      <c r="AB20" s="17">
        <v>15</v>
      </c>
      <c r="AC20" s="17">
        <v>7.2</v>
      </c>
      <c r="AD20" s="17">
        <v>540</v>
      </c>
      <c r="AF20" s="4" t="b">
        <v>0</v>
      </c>
      <c r="AG20" s="4" t="b">
        <v>1</v>
      </c>
      <c r="AH20" s="4" t="s">
        <v>49</v>
      </c>
      <c r="AJ20" s="16" t="s">
        <v>111</v>
      </c>
      <c r="AP20" s="4"/>
    </row>
    <row r="21" spans="1:42" s="16" customFormat="1" ht="13.7" customHeight="1" x14ac:dyDescent="0.25">
      <c r="A21" s="55" t="s">
        <v>18</v>
      </c>
      <c r="B21" s="25" t="s">
        <v>18</v>
      </c>
      <c r="C21" s="12" t="s">
        <v>109</v>
      </c>
      <c r="D21" s="18">
        <v>10</v>
      </c>
      <c r="E21" s="13">
        <v>0.56516486343230699</v>
      </c>
      <c r="F21" s="12">
        <v>10.199999999999999</v>
      </c>
      <c r="G21" s="26">
        <v>24.677419354838708</v>
      </c>
      <c r="H21" s="12">
        <v>15.299999999999999</v>
      </c>
      <c r="I21" s="26">
        <v>0.41333333333333333</v>
      </c>
      <c r="J21" s="26">
        <v>10.199999999999999</v>
      </c>
      <c r="K21" s="26">
        <v>13.75</v>
      </c>
      <c r="L21" s="26">
        <v>500</v>
      </c>
      <c r="M21" s="26">
        <v>179.5</v>
      </c>
      <c r="N21" s="14">
        <v>0.99990000000000001</v>
      </c>
      <c r="O21" s="27">
        <v>49.994999999999997</v>
      </c>
      <c r="P21" s="15">
        <v>0.53506900000000002</v>
      </c>
      <c r="Q21" s="15">
        <v>5.4669999999999996</v>
      </c>
      <c r="R21" s="28">
        <v>2.2357632143952554E-2</v>
      </c>
      <c r="S21" s="26">
        <v>64.540000000000006</v>
      </c>
      <c r="T21" s="29">
        <v>50</v>
      </c>
      <c r="U21" s="26">
        <v>66.34</v>
      </c>
      <c r="W21" s="16">
        <v>11.25</v>
      </c>
      <c r="X21" s="19">
        <v>3.25</v>
      </c>
      <c r="Y21" s="20">
        <v>0.40625</v>
      </c>
      <c r="AA21" s="17">
        <v>50</v>
      </c>
      <c r="AB21" s="17">
        <v>15</v>
      </c>
      <c r="AC21" s="17">
        <v>8</v>
      </c>
      <c r="AD21" s="17">
        <v>400</v>
      </c>
      <c r="AF21" s="4" t="b">
        <v>0</v>
      </c>
      <c r="AG21" s="4" t="b">
        <v>1</v>
      </c>
      <c r="AH21" s="4" t="s">
        <v>49</v>
      </c>
      <c r="AJ21" s="16" t="s">
        <v>111</v>
      </c>
      <c r="AP21" s="4"/>
    </row>
    <row r="22" spans="1:42" s="16" customFormat="1" ht="13.7" customHeight="1" x14ac:dyDescent="0.25">
      <c r="A22" s="55" t="s">
        <v>20</v>
      </c>
      <c r="B22" s="25" t="s">
        <v>20</v>
      </c>
      <c r="C22" s="12" t="s">
        <v>109</v>
      </c>
      <c r="D22" s="18">
        <v>10</v>
      </c>
      <c r="E22" s="13">
        <v>0.21689841251488448</v>
      </c>
      <c r="F22" s="12">
        <v>8.8000000000000007</v>
      </c>
      <c r="G22" s="26">
        <v>16.09756097560976</v>
      </c>
      <c r="H22" s="12">
        <v>15.555</v>
      </c>
      <c r="I22" s="26">
        <v>0.54666666666666663</v>
      </c>
      <c r="J22" s="26">
        <v>10.37</v>
      </c>
      <c r="K22" s="26">
        <v>11.85</v>
      </c>
      <c r="L22" s="26">
        <v>1000</v>
      </c>
      <c r="M22" s="26">
        <v>137</v>
      </c>
      <c r="N22" s="14">
        <v>0.75</v>
      </c>
      <c r="O22" s="27">
        <v>75</v>
      </c>
      <c r="P22" s="15">
        <v>3.9699999999999999E-2</v>
      </c>
      <c r="Q22" s="15">
        <v>0.34699999999999998</v>
      </c>
      <c r="R22" s="28">
        <v>1.4190778039055306E-3</v>
      </c>
      <c r="S22" s="26">
        <v>45.75</v>
      </c>
      <c r="T22" s="29">
        <v>80</v>
      </c>
      <c r="U22" s="26">
        <v>34.68</v>
      </c>
      <c r="W22" s="16">
        <v>12.285</v>
      </c>
      <c r="X22" s="19">
        <v>4.4850000000000003</v>
      </c>
      <c r="Y22" s="20">
        <v>0.57500000000000007</v>
      </c>
      <c r="AA22" s="17">
        <v>100</v>
      </c>
      <c r="AB22" s="17">
        <v>41</v>
      </c>
      <c r="AC22" s="17">
        <v>7.8</v>
      </c>
      <c r="AD22" s="17">
        <v>780</v>
      </c>
      <c r="AF22" s="4" t="b">
        <v>0</v>
      </c>
      <c r="AG22" s="4" t="b">
        <v>1</v>
      </c>
      <c r="AH22" s="4" t="s">
        <v>49</v>
      </c>
      <c r="AJ22" s="16" t="s">
        <v>111</v>
      </c>
      <c r="AP22" s="4"/>
    </row>
    <row r="23" spans="1:42" s="16" customFormat="1" ht="13.7" customHeight="1" x14ac:dyDescent="0.25">
      <c r="A23" s="55" t="s">
        <v>74</v>
      </c>
      <c r="B23" s="25" t="s">
        <v>74</v>
      </c>
      <c r="C23" s="12" t="s">
        <v>109</v>
      </c>
      <c r="D23" s="18">
        <v>10</v>
      </c>
      <c r="E23" s="13">
        <v>0.67588874469285387</v>
      </c>
      <c r="F23" s="12">
        <v>6.6</v>
      </c>
      <c r="G23" s="26">
        <v>2.8125</v>
      </c>
      <c r="H23" s="12">
        <v>17.22</v>
      </c>
      <c r="I23" s="26">
        <v>2.3466666666666667</v>
      </c>
      <c r="J23" s="26">
        <v>11.48</v>
      </c>
      <c r="K23" s="26">
        <v>11.35</v>
      </c>
      <c r="L23" s="26">
        <v>1821.67</v>
      </c>
      <c r="M23" s="26">
        <v>-285</v>
      </c>
      <c r="N23" s="14">
        <v>0.79169999999999996</v>
      </c>
      <c r="O23" s="27">
        <v>144.22161389999999</v>
      </c>
      <c r="P23" s="15">
        <v>1.3505119999999999</v>
      </c>
      <c r="Q23" s="15">
        <v>8.9090000000000007</v>
      </c>
      <c r="R23" s="28">
        <v>3.6433902463960735E-2</v>
      </c>
      <c r="S23" s="26">
        <v>54.18</v>
      </c>
      <c r="T23" s="29">
        <v>62.5</v>
      </c>
      <c r="U23" s="26">
        <v>48.74</v>
      </c>
      <c r="X23" s="19"/>
      <c r="Y23" s="20"/>
      <c r="AA23" s="17"/>
      <c r="AB23" s="17"/>
      <c r="AC23" s="17"/>
      <c r="AD23" s="17"/>
      <c r="AF23" s="4"/>
      <c r="AG23" s="4"/>
      <c r="AH23" s="4"/>
      <c r="AP23" s="4"/>
    </row>
    <row r="24" spans="1:42" s="16" customFormat="1" ht="13.7" customHeight="1" x14ac:dyDescent="0.25">
      <c r="A24" s="55" t="s">
        <v>21</v>
      </c>
      <c r="B24" s="25" t="s">
        <v>21</v>
      </c>
      <c r="C24" s="12" t="s">
        <v>109</v>
      </c>
      <c r="D24" s="18">
        <v>10</v>
      </c>
      <c r="E24" s="13">
        <v>0.6685626722625656</v>
      </c>
      <c r="F24" s="12">
        <v>6.6</v>
      </c>
      <c r="G24" s="26">
        <v>45</v>
      </c>
      <c r="H24" s="12">
        <v>13.815000000000001</v>
      </c>
      <c r="I24" s="26">
        <v>0.14666666666666667</v>
      </c>
      <c r="J24" s="26">
        <v>9.2100000000000009</v>
      </c>
      <c r="K24" s="26">
        <v>11.04</v>
      </c>
      <c r="L24" s="26">
        <v>1000</v>
      </c>
      <c r="M24" s="26">
        <v>110.6</v>
      </c>
      <c r="N24" s="14">
        <v>0.9899</v>
      </c>
      <c r="O24" s="27">
        <v>98.99</v>
      </c>
      <c r="P24" s="15">
        <v>6.2545000000000003E-2</v>
      </c>
      <c r="Q24" s="15">
        <v>0.41499999999999998</v>
      </c>
      <c r="R24" s="28">
        <v>1.6971679787342803E-3</v>
      </c>
      <c r="S24" s="26">
        <v>56.47</v>
      </c>
      <c r="T24" s="29">
        <v>42.86</v>
      </c>
      <c r="U24" s="26">
        <v>24.35</v>
      </c>
      <c r="W24" s="16">
        <v>15.39</v>
      </c>
      <c r="X24" s="19">
        <v>9.49</v>
      </c>
      <c r="Y24" s="20">
        <v>1.6084745762711863</v>
      </c>
      <c r="AA24" s="17">
        <v>182.167</v>
      </c>
      <c r="AB24" s="17">
        <v>-287.82386000000002</v>
      </c>
      <c r="AC24" s="17">
        <v>5.9</v>
      </c>
      <c r="AD24" s="17">
        <v>1074.7853</v>
      </c>
      <c r="AF24" s="4" t="b">
        <v>0</v>
      </c>
      <c r="AG24" s="4" t="b">
        <v>1</v>
      </c>
      <c r="AH24" s="4" t="s">
        <v>110</v>
      </c>
      <c r="AJ24" s="16" t="s">
        <v>111</v>
      </c>
      <c r="AP24" s="4"/>
    </row>
    <row r="25" spans="1:42" s="16" customFormat="1" ht="13.7" customHeight="1" x14ac:dyDescent="0.25">
      <c r="A25" s="55" t="s">
        <v>75</v>
      </c>
      <c r="B25" s="25" t="s">
        <v>75</v>
      </c>
      <c r="C25" s="12" t="s">
        <v>109</v>
      </c>
      <c r="D25" s="18">
        <v>10</v>
      </c>
      <c r="E25" s="13">
        <v>0.17892503043600705</v>
      </c>
      <c r="F25" s="12">
        <v>7.7</v>
      </c>
      <c r="G25" s="26">
        <v>5.8179070646014361</v>
      </c>
      <c r="H25" s="12">
        <v>18.465</v>
      </c>
      <c r="I25" s="26">
        <v>1.3234999999999999</v>
      </c>
      <c r="J25" s="26">
        <v>12.31</v>
      </c>
      <c r="K25" s="26">
        <v>11.22</v>
      </c>
      <c r="L25" s="26">
        <v>3110.8</v>
      </c>
      <c r="M25" s="26">
        <v>185.1</v>
      </c>
      <c r="N25" s="14">
        <v>0.79420000000000002</v>
      </c>
      <c r="O25" s="27">
        <v>247.05973600000002</v>
      </c>
      <c r="P25" s="15">
        <v>0.86360300000000001</v>
      </c>
      <c r="Q25" s="15">
        <v>6.6130000000000004</v>
      </c>
      <c r="R25" s="28">
        <v>2.7044269502095895E-2</v>
      </c>
      <c r="S25" s="26">
        <v>54.9</v>
      </c>
      <c r="T25" s="29">
        <v>62.5</v>
      </c>
      <c r="U25" s="26">
        <v>36.01</v>
      </c>
      <c r="W25" s="16">
        <v>10.815</v>
      </c>
      <c r="X25" s="19">
        <v>4.1149999999999993</v>
      </c>
      <c r="Y25" s="20">
        <v>0.61417910447761181</v>
      </c>
      <c r="AA25" s="17">
        <v>100</v>
      </c>
      <c r="AB25" s="17">
        <v>22</v>
      </c>
      <c r="AC25" s="17">
        <v>6.7</v>
      </c>
      <c r="AD25" s="17">
        <v>670</v>
      </c>
      <c r="AF25" s="4" t="b">
        <v>0</v>
      </c>
      <c r="AG25" s="4" t="b">
        <v>1</v>
      </c>
      <c r="AH25" s="4" t="s">
        <v>49</v>
      </c>
      <c r="AJ25" s="16" t="s">
        <v>111</v>
      </c>
      <c r="AP25" s="4"/>
    </row>
    <row r="26" spans="1:42" s="16" customFormat="1" ht="13.7" customHeight="1" x14ac:dyDescent="0.25">
      <c r="A26" s="55" t="s">
        <v>76</v>
      </c>
      <c r="B26" s="25" t="s">
        <v>76</v>
      </c>
      <c r="C26" s="12" t="s">
        <v>109</v>
      </c>
      <c r="D26" s="18">
        <v>10</v>
      </c>
      <c r="E26" s="13">
        <v>0.42169219715118672</v>
      </c>
      <c r="F26" s="12">
        <v>8.1</v>
      </c>
      <c r="G26" s="26">
        <v>4.1538461538461542</v>
      </c>
      <c r="H26" s="12">
        <v>16.77</v>
      </c>
      <c r="I26" s="26">
        <v>1.95</v>
      </c>
      <c r="J26" s="26">
        <v>11.18</v>
      </c>
      <c r="K26" s="26">
        <v>10.119999999999999</v>
      </c>
      <c r="L26" s="26">
        <v>1000</v>
      </c>
      <c r="M26" s="26">
        <v>-78.400000000000006</v>
      </c>
      <c r="N26" s="14">
        <v>0.87650000000000006</v>
      </c>
      <c r="O26" s="27">
        <v>87.65</v>
      </c>
      <c r="P26" s="15">
        <v>0.485209</v>
      </c>
      <c r="Q26" s="15">
        <v>3.9580000000000002</v>
      </c>
      <c r="R26" s="28">
        <v>1.618648399959104E-2</v>
      </c>
      <c r="S26" s="26">
        <v>41.13</v>
      </c>
      <c r="T26" s="29">
        <v>91.3</v>
      </c>
      <c r="U26" s="26">
        <v>61.1</v>
      </c>
      <c r="W26" s="16">
        <v>15.84</v>
      </c>
      <c r="X26" s="19">
        <v>9.14</v>
      </c>
      <c r="Y26" s="20">
        <v>1.3641791044776119</v>
      </c>
      <c r="AA26" s="17">
        <v>311.08000000000004</v>
      </c>
      <c r="AB26" s="17">
        <v>-238.56725200000005</v>
      </c>
      <c r="AC26" s="17">
        <v>6.7</v>
      </c>
      <c r="AD26" s="17">
        <v>2084.2360000000003</v>
      </c>
      <c r="AF26" s="4" t="b">
        <v>0</v>
      </c>
      <c r="AG26" s="4" t="b">
        <v>1</v>
      </c>
      <c r="AH26" s="4" t="s">
        <v>110</v>
      </c>
      <c r="AJ26" s="16" t="s">
        <v>111</v>
      </c>
      <c r="AP26" s="4"/>
    </row>
    <row r="27" spans="1:42" s="16" customFormat="1" ht="13.7" customHeight="1" x14ac:dyDescent="0.25">
      <c r="A27" s="55" t="s">
        <v>77</v>
      </c>
      <c r="B27" s="25" t="s">
        <v>77</v>
      </c>
      <c r="C27" s="12" t="s">
        <v>109</v>
      </c>
      <c r="D27" s="18">
        <v>10</v>
      </c>
      <c r="E27" s="13">
        <v>0.19328789847431638</v>
      </c>
      <c r="F27" s="12">
        <v>7.8</v>
      </c>
      <c r="G27" s="26">
        <v>5.7590076786769044</v>
      </c>
      <c r="H27" s="12">
        <v>17.700000000000003</v>
      </c>
      <c r="I27" s="26">
        <v>1.3544</v>
      </c>
      <c r="J27" s="26">
        <v>11.8</v>
      </c>
      <c r="K27" s="26">
        <v>10.55</v>
      </c>
      <c r="L27" s="26">
        <v>1085.03</v>
      </c>
      <c r="M27" s="26">
        <v>196.5</v>
      </c>
      <c r="N27" s="14">
        <v>0.85000000000000009</v>
      </c>
      <c r="O27" s="27">
        <v>92.227550000000008</v>
      </c>
      <c r="P27" s="15">
        <v>0.159639</v>
      </c>
      <c r="Q27" s="15">
        <v>1.2330000000000001</v>
      </c>
      <c r="R27" s="28">
        <v>5.0424291994683561E-3</v>
      </c>
      <c r="S27" s="26">
        <v>47.85</v>
      </c>
      <c r="T27" s="29">
        <v>66.67</v>
      </c>
      <c r="U27" s="26">
        <v>32.01</v>
      </c>
      <c r="W27" s="16">
        <v>15.794999999999998</v>
      </c>
      <c r="X27" s="19">
        <v>8.7949999999999982</v>
      </c>
      <c r="Y27" s="20">
        <v>1.2564285714285712</v>
      </c>
      <c r="AA27" s="17">
        <v>100</v>
      </c>
      <c r="AB27" s="17">
        <v>-114.21333333333334</v>
      </c>
      <c r="AC27" s="17">
        <v>7</v>
      </c>
      <c r="AD27" s="17">
        <v>700</v>
      </c>
      <c r="AF27" s="4" t="b">
        <v>0</v>
      </c>
      <c r="AG27" s="4" t="b">
        <v>1</v>
      </c>
      <c r="AH27" s="4" t="s">
        <v>110</v>
      </c>
      <c r="AJ27" s="16" t="s">
        <v>111</v>
      </c>
      <c r="AP27" s="4"/>
    </row>
    <row r="28" spans="1:42" s="16" customFormat="1" ht="13.7" customHeight="1" x14ac:dyDescent="0.25">
      <c r="A28" s="55" t="s">
        <v>78</v>
      </c>
      <c r="B28" s="25" t="s">
        <v>78</v>
      </c>
      <c r="C28" s="12" t="s">
        <v>109</v>
      </c>
      <c r="D28" s="18">
        <v>10</v>
      </c>
      <c r="E28" s="13">
        <v>0.1781715380873215</v>
      </c>
      <c r="F28" s="12">
        <v>15</v>
      </c>
      <c r="G28" s="26">
        <v>3.8006756756756754</v>
      </c>
      <c r="H28" s="12">
        <v>22.605</v>
      </c>
      <c r="I28" s="26">
        <v>3.9466666666666668</v>
      </c>
      <c r="J28" s="26">
        <v>15.07</v>
      </c>
      <c r="K28" s="26">
        <v>13.84</v>
      </c>
      <c r="L28" s="26">
        <v>503</v>
      </c>
      <c r="M28" s="26">
        <v>50.6</v>
      </c>
      <c r="N28" s="14">
        <v>0.67200000000000004</v>
      </c>
      <c r="O28" s="27">
        <v>33.801600000000001</v>
      </c>
      <c r="P28" s="15">
        <v>0.19845399999999999</v>
      </c>
      <c r="Q28" s="15">
        <v>2.9769999999999999</v>
      </c>
      <c r="R28" s="28">
        <v>1.2174624271546874E-2</v>
      </c>
      <c r="S28" s="26">
        <v>56.37</v>
      </c>
      <c r="T28" s="29">
        <v>66.67</v>
      </c>
      <c r="U28" s="26">
        <v>55.7</v>
      </c>
      <c r="W28" s="16">
        <v>16.575000000000003</v>
      </c>
      <c r="X28" s="19">
        <v>9.4750000000000032</v>
      </c>
      <c r="Y28" s="20">
        <v>1.3345070422535217</v>
      </c>
      <c r="AA28" s="17">
        <v>108.503</v>
      </c>
      <c r="AB28" s="17">
        <v>-8.2896292000000003</v>
      </c>
      <c r="AC28" s="17">
        <v>7.1</v>
      </c>
      <c r="AD28" s="17">
        <v>770.37129999999991</v>
      </c>
      <c r="AF28" s="4" t="b">
        <v>0</v>
      </c>
      <c r="AG28" s="4" t="b">
        <v>1</v>
      </c>
      <c r="AH28" s="4" t="s">
        <v>110</v>
      </c>
      <c r="AJ28" s="16" t="s">
        <v>111</v>
      </c>
      <c r="AP28" s="4"/>
    </row>
    <row r="29" spans="1:42" s="16" customFormat="1" ht="13.7" customHeight="1" x14ac:dyDescent="0.25">
      <c r="A29" s="55" t="s">
        <v>79</v>
      </c>
      <c r="B29" s="25" t="s">
        <v>79</v>
      </c>
      <c r="C29" s="12" t="s">
        <v>109</v>
      </c>
      <c r="D29" s="18">
        <v>10</v>
      </c>
      <c r="E29" s="13">
        <v>0.72280614206910165</v>
      </c>
      <c r="F29" s="12">
        <v>10.7</v>
      </c>
      <c r="G29" s="26">
        <v>28.660714285714281</v>
      </c>
      <c r="H29" s="12">
        <v>14.309999999999999</v>
      </c>
      <c r="I29" s="26">
        <v>0.37333333333333335</v>
      </c>
      <c r="J29" s="26">
        <v>9.5399999999999991</v>
      </c>
      <c r="K29" s="26">
        <v>12.13</v>
      </c>
      <c r="L29" s="26">
        <v>600</v>
      </c>
      <c r="M29" s="26">
        <v>115.7</v>
      </c>
      <c r="N29" s="14">
        <v>0.66659999999999997</v>
      </c>
      <c r="O29" s="27">
        <v>39.995999999999995</v>
      </c>
      <c r="P29" s="15">
        <v>2.3503240000000001</v>
      </c>
      <c r="Q29" s="15">
        <v>25.289000000000001</v>
      </c>
      <c r="R29" s="28">
        <v>0.10342091810653306</v>
      </c>
      <c r="S29" s="26">
        <v>62.31</v>
      </c>
      <c r="T29" s="29">
        <v>72.73</v>
      </c>
      <c r="U29" s="26">
        <v>59.53</v>
      </c>
      <c r="W29" s="16">
        <v>19.245000000000001</v>
      </c>
      <c r="X29" s="19">
        <v>6.0450000000000017</v>
      </c>
      <c r="Y29" s="20">
        <v>0.45795454545454561</v>
      </c>
      <c r="AA29" s="17">
        <v>50.3</v>
      </c>
      <c r="AB29" s="17">
        <v>-38.228000000000002</v>
      </c>
      <c r="AC29" s="17">
        <v>13.2</v>
      </c>
      <c r="AD29" s="17">
        <v>663.95999999999992</v>
      </c>
      <c r="AF29" s="4" t="b">
        <v>0</v>
      </c>
      <c r="AG29" s="4" t="b">
        <v>1</v>
      </c>
      <c r="AH29" s="4" t="s">
        <v>110</v>
      </c>
      <c r="AJ29" s="16" t="s">
        <v>111</v>
      </c>
      <c r="AP29" s="4"/>
    </row>
    <row r="30" spans="1:42" s="16" customFormat="1" ht="13.7" customHeight="1" x14ac:dyDescent="0.25">
      <c r="A30" s="55" t="s">
        <v>80</v>
      </c>
      <c r="B30" s="25" t="s">
        <v>80</v>
      </c>
      <c r="C30" s="12" t="s">
        <v>109</v>
      </c>
      <c r="D30" s="18">
        <v>10</v>
      </c>
      <c r="E30" s="13">
        <v>0.73247573211323336</v>
      </c>
      <c r="F30" s="12">
        <v>6.6</v>
      </c>
      <c r="G30" s="26">
        <v>2.8947368421052633</v>
      </c>
      <c r="H30" s="12">
        <v>17.700000000000003</v>
      </c>
      <c r="I30" s="26">
        <v>2.2799999999999998</v>
      </c>
      <c r="J30" s="26">
        <v>11.8</v>
      </c>
      <c r="K30" s="26">
        <v>11.31</v>
      </c>
      <c r="L30" s="26">
        <v>2818.93</v>
      </c>
      <c r="M30" s="26">
        <v>-335.4</v>
      </c>
      <c r="N30" s="14">
        <v>0.89739999999999998</v>
      </c>
      <c r="O30" s="27">
        <v>252.97077819999998</v>
      </c>
      <c r="P30" s="15">
        <v>1.0389550000000001</v>
      </c>
      <c r="Q30" s="15">
        <v>6.859</v>
      </c>
      <c r="R30" s="28">
        <v>2.8050301605152841E-2</v>
      </c>
      <c r="S30" s="26">
        <v>59.55</v>
      </c>
      <c r="T30" s="29">
        <v>50</v>
      </c>
      <c r="U30" s="26">
        <v>55.78</v>
      </c>
      <c r="W30" s="16">
        <v>10.125</v>
      </c>
      <c r="X30" s="19">
        <v>2.7249999999999996</v>
      </c>
      <c r="Y30" s="20">
        <v>0.3682432432432432</v>
      </c>
      <c r="AA30" s="17">
        <v>60</v>
      </c>
      <c r="AB30" s="17">
        <v>15.600000000000001</v>
      </c>
      <c r="AC30" s="17">
        <v>7.4</v>
      </c>
      <c r="AD30" s="17">
        <v>444</v>
      </c>
      <c r="AF30" s="4" t="b">
        <v>0</v>
      </c>
      <c r="AG30" s="4" t="b">
        <v>1</v>
      </c>
      <c r="AH30" s="4" t="s">
        <v>49</v>
      </c>
      <c r="AJ30" s="16" t="s">
        <v>111</v>
      </c>
      <c r="AP30" s="4"/>
    </row>
    <row r="31" spans="1:42" s="16" customFormat="1" ht="13.7" customHeight="1" x14ac:dyDescent="0.25">
      <c r="A31" s="55" t="s">
        <v>24</v>
      </c>
      <c r="B31" s="25" t="s">
        <v>24</v>
      </c>
      <c r="C31" s="12" t="s">
        <v>109</v>
      </c>
      <c r="D31" s="18">
        <v>10</v>
      </c>
      <c r="E31" s="13">
        <v>0.71390526378686681</v>
      </c>
      <c r="F31" s="12">
        <v>6.2</v>
      </c>
      <c r="G31" s="26">
        <v>3.229166666666667</v>
      </c>
      <c r="H31" s="12">
        <v>17.700000000000003</v>
      </c>
      <c r="I31" s="26">
        <v>1.92</v>
      </c>
      <c r="J31" s="26">
        <v>11.8</v>
      </c>
      <c r="K31" s="26">
        <v>11.57</v>
      </c>
      <c r="L31" s="26">
        <v>2991</v>
      </c>
      <c r="M31" s="26">
        <v>-358.3</v>
      </c>
      <c r="N31" s="14">
        <v>0.9</v>
      </c>
      <c r="O31" s="27">
        <v>269.19</v>
      </c>
      <c r="P31" s="15">
        <v>1.25691</v>
      </c>
      <c r="Q31" s="15">
        <v>7.726</v>
      </c>
      <c r="R31" s="28">
        <v>3.1595951334219399E-2</v>
      </c>
      <c r="S31" s="26">
        <v>63.61</v>
      </c>
      <c r="T31" s="29">
        <v>28.57</v>
      </c>
      <c r="U31" s="26">
        <v>49.6</v>
      </c>
      <c r="W31" s="16">
        <v>15.419999999999998</v>
      </c>
      <c r="X31" s="19">
        <v>9.1199999999999974</v>
      </c>
      <c r="Y31" s="20">
        <v>1.4476190476190474</v>
      </c>
      <c r="AA31" s="17">
        <v>281.89299999999997</v>
      </c>
      <c r="AB31" s="17">
        <v>-346.72838999999993</v>
      </c>
      <c r="AC31" s="17">
        <v>6.3</v>
      </c>
      <c r="AD31" s="17">
        <v>1775.9258999999997</v>
      </c>
      <c r="AF31" s="4" t="b">
        <v>0</v>
      </c>
      <c r="AG31" s="4" t="b">
        <v>1</v>
      </c>
      <c r="AH31" s="4" t="s">
        <v>110</v>
      </c>
      <c r="AJ31" s="16" t="s">
        <v>111</v>
      </c>
      <c r="AP31" s="4"/>
    </row>
    <row r="32" spans="1:42" s="16" customFormat="1" ht="13.7" customHeight="1" x14ac:dyDescent="0.25">
      <c r="A32" s="55" t="s">
        <v>25</v>
      </c>
      <c r="B32" s="25" t="s">
        <v>25</v>
      </c>
      <c r="C32" s="12" t="s">
        <v>109</v>
      </c>
      <c r="D32" s="18">
        <v>10</v>
      </c>
      <c r="E32" s="13">
        <v>0.58230790788684172</v>
      </c>
      <c r="F32" s="12">
        <v>7.5</v>
      </c>
      <c r="G32" s="26">
        <v>13.719512195121952</v>
      </c>
      <c r="H32" s="12">
        <v>14.835000000000001</v>
      </c>
      <c r="I32" s="26">
        <v>0.54666666666666663</v>
      </c>
      <c r="J32" s="26">
        <v>9.89</v>
      </c>
      <c r="K32" s="26">
        <v>12.21</v>
      </c>
      <c r="L32" s="26">
        <v>1000</v>
      </c>
      <c r="M32" s="26">
        <v>187.2</v>
      </c>
      <c r="N32" s="14">
        <v>0.79990000000000006</v>
      </c>
      <c r="O32" s="27">
        <v>79.990000000000009</v>
      </c>
      <c r="P32" s="15">
        <v>4.7496999999999998E-2</v>
      </c>
      <c r="Q32" s="15">
        <v>0.35799999999999998</v>
      </c>
      <c r="R32" s="28">
        <v>1.4640629792454754E-3</v>
      </c>
      <c r="S32" s="26">
        <v>52.52</v>
      </c>
      <c r="T32" s="29">
        <v>71.430000000000007</v>
      </c>
      <c r="U32" s="26">
        <v>38.22</v>
      </c>
      <c r="W32" s="16">
        <v>15.615</v>
      </c>
      <c r="X32" s="19">
        <v>9.9149999999999991</v>
      </c>
      <c r="Y32" s="20">
        <v>1.7394736842105261</v>
      </c>
      <c r="AA32" s="17">
        <v>299.08000000000004</v>
      </c>
      <c r="AB32" s="17">
        <v>-367.86840000000007</v>
      </c>
      <c r="AC32" s="17">
        <v>5.7</v>
      </c>
      <c r="AD32" s="17">
        <v>1704.7560000000003</v>
      </c>
      <c r="AF32" s="4" t="b">
        <v>0</v>
      </c>
      <c r="AG32" s="4" t="b">
        <v>1</v>
      </c>
      <c r="AH32" s="4" t="s">
        <v>110</v>
      </c>
      <c r="AJ32" s="16" t="s">
        <v>111</v>
      </c>
      <c r="AP32" s="4"/>
    </row>
    <row r="33" spans="1:42" s="16" customFormat="1" ht="13.5" customHeight="1" x14ac:dyDescent="0.25">
      <c r="A33" s="55" t="s">
        <v>81</v>
      </c>
      <c r="B33" s="25" t="s">
        <v>81</v>
      </c>
      <c r="C33" s="12" t="s">
        <v>109</v>
      </c>
      <c r="D33" s="18">
        <v>10</v>
      </c>
      <c r="E33" s="13">
        <v>0.33947433774675634</v>
      </c>
      <c r="F33" s="12">
        <v>12.7</v>
      </c>
      <c r="G33" s="26">
        <v>12.056962025316453</v>
      </c>
      <c r="H33" s="12">
        <v>21.524999999999999</v>
      </c>
      <c r="I33" s="26">
        <v>1.0533333333333335</v>
      </c>
      <c r="J33" s="26">
        <v>14.35</v>
      </c>
      <c r="K33" s="26">
        <v>11.61</v>
      </c>
      <c r="L33" s="26">
        <v>605</v>
      </c>
      <c r="M33" s="26">
        <v>42.5</v>
      </c>
      <c r="N33" s="14">
        <v>0.8</v>
      </c>
      <c r="O33" s="27">
        <v>48.4</v>
      </c>
      <c r="P33" s="15">
        <v>0.27260000000000001</v>
      </c>
      <c r="Q33" s="15">
        <v>3.4649999999999999</v>
      </c>
      <c r="R33" s="28">
        <v>1.4170330232082605E-2</v>
      </c>
      <c r="S33" s="26">
        <v>53.96</v>
      </c>
      <c r="T33" s="29">
        <v>57.14</v>
      </c>
      <c r="U33" s="26">
        <v>42.46</v>
      </c>
      <c r="W33" s="16">
        <v>11.234999999999999</v>
      </c>
      <c r="X33" s="19">
        <v>4.3349999999999991</v>
      </c>
      <c r="Y33" s="20">
        <v>0.62826086956521721</v>
      </c>
      <c r="AA33" s="17">
        <v>100</v>
      </c>
      <c r="AB33" s="17">
        <v>31</v>
      </c>
      <c r="AC33" s="17">
        <v>6.9</v>
      </c>
      <c r="AD33" s="17">
        <v>690</v>
      </c>
      <c r="AF33" s="4" t="b">
        <v>0</v>
      </c>
      <c r="AG33" s="4" t="b">
        <v>1</v>
      </c>
      <c r="AH33" s="4" t="s">
        <v>49</v>
      </c>
      <c r="AJ33" s="16" t="s">
        <v>111</v>
      </c>
      <c r="AP33" s="4"/>
    </row>
    <row r="34" spans="1:42" s="16" customFormat="1" ht="13.7" customHeight="1" x14ac:dyDescent="0.25">
      <c r="A34" s="55" t="s">
        <v>82</v>
      </c>
      <c r="B34" s="25" t="s">
        <v>82</v>
      </c>
      <c r="C34" s="12" t="s">
        <v>109</v>
      </c>
      <c r="D34" s="18">
        <v>10</v>
      </c>
      <c r="E34" s="13">
        <v>0.26312920582695198</v>
      </c>
      <c r="F34" s="12">
        <v>13.1</v>
      </c>
      <c r="G34" s="26">
        <v>3.808139534883721</v>
      </c>
      <c r="H34" s="12">
        <v>20.835000000000001</v>
      </c>
      <c r="I34" s="26">
        <v>3.44</v>
      </c>
      <c r="J34" s="26">
        <v>13.89</v>
      </c>
      <c r="K34" s="26">
        <v>12.86</v>
      </c>
      <c r="L34" s="26">
        <v>997.84</v>
      </c>
      <c r="M34" s="26">
        <v>32.4</v>
      </c>
      <c r="N34" s="14">
        <v>0.72440000000000004</v>
      </c>
      <c r="O34" s="27">
        <v>72.283529600000008</v>
      </c>
      <c r="P34" s="15">
        <v>0</v>
      </c>
      <c r="Q34" s="15">
        <v>0</v>
      </c>
      <c r="R34" s="28">
        <v>0</v>
      </c>
      <c r="S34" s="26">
        <v>59.73</v>
      </c>
      <c r="T34" s="29">
        <v>40</v>
      </c>
      <c r="U34" s="26">
        <v>36.92</v>
      </c>
      <c r="W34" s="16">
        <v>18.600000000000001</v>
      </c>
      <c r="X34" s="19">
        <v>8.7000000000000011</v>
      </c>
      <c r="Y34" s="20">
        <v>0.8787878787878789</v>
      </c>
      <c r="AA34" s="17">
        <v>60.5</v>
      </c>
      <c r="AB34" s="17">
        <v>423.5</v>
      </c>
      <c r="AC34" s="17">
        <v>9.9</v>
      </c>
      <c r="AD34" s="17">
        <v>598.95000000000005</v>
      </c>
      <c r="AF34" s="4" t="b">
        <v>0</v>
      </c>
      <c r="AG34" s="4" t="b">
        <v>1</v>
      </c>
      <c r="AH34" s="4" t="s">
        <v>49</v>
      </c>
      <c r="AJ34" s="16" t="s">
        <v>111</v>
      </c>
      <c r="AP34" s="4"/>
    </row>
    <row r="35" spans="1:42" s="16" customFormat="1" ht="13.7" customHeight="1" x14ac:dyDescent="0.25">
      <c r="A35" s="55" t="s">
        <v>84</v>
      </c>
      <c r="B35" s="25" t="s">
        <v>84</v>
      </c>
      <c r="C35" s="12" t="s">
        <v>109</v>
      </c>
      <c r="D35" s="18">
        <v>10</v>
      </c>
      <c r="E35" s="13">
        <v>0.44967897072879287</v>
      </c>
      <c r="F35" s="12">
        <v>9.9</v>
      </c>
      <c r="G35" s="26">
        <v>4.6993670886075947</v>
      </c>
      <c r="H35" s="12">
        <v>18.375</v>
      </c>
      <c r="I35" s="26">
        <v>2.1066666666666669</v>
      </c>
      <c r="J35" s="26">
        <v>12.25</v>
      </c>
      <c r="K35" s="26">
        <v>12.07</v>
      </c>
      <c r="L35" s="26">
        <v>729.45</v>
      </c>
      <c r="M35" s="26">
        <v>34.4</v>
      </c>
      <c r="N35" s="14">
        <v>0.79089999999999994</v>
      </c>
      <c r="O35" s="27">
        <v>57.692200499999998</v>
      </c>
      <c r="P35" s="15">
        <v>0.77164299999999997</v>
      </c>
      <c r="Q35" s="15">
        <v>7.6619999999999999</v>
      </c>
      <c r="R35" s="28">
        <v>3.1334219404968812E-2</v>
      </c>
      <c r="S35" s="26">
        <v>64.77</v>
      </c>
      <c r="T35" s="29">
        <v>25</v>
      </c>
      <c r="U35" s="26">
        <v>53.42</v>
      </c>
      <c r="W35" s="16">
        <v>18.285</v>
      </c>
      <c r="X35" s="19">
        <v>7.8849999999999998</v>
      </c>
      <c r="Y35" s="20">
        <v>0.75817307692307689</v>
      </c>
      <c r="AA35" s="17">
        <v>99.784000000000006</v>
      </c>
      <c r="AB35" s="17">
        <v>-75.835840000000005</v>
      </c>
      <c r="AC35" s="17">
        <v>10.4</v>
      </c>
      <c r="AD35" s="17">
        <v>1037.7536</v>
      </c>
      <c r="AF35" s="4" t="b">
        <v>0</v>
      </c>
      <c r="AG35" s="4" t="b">
        <v>1</v>
      </c>
      <c r="AH35" s="4" t="s">
        <v>110</v>
      </c>
      <c r="AJ35" s="16" t="s">
        <v>111</v>
      </c>
      <c r="AP35" s="4"/>
    </row>
    <row r="36" spans="1:42" s="16" customFormat="1" ht="13.7" customHeight="1" x14ac:dyDescent="0.25">
      <c r="A36" s="55" t="s">
        <v>33</v>
      </c>
      <c r="B36" s="25" t="s">
        <v>33</v>
      </c>
      <c r="C36" s="12" t="s">
        <v>109</v>
      </c>
      <c r="D36" s="18">
        <v>10</v>
      </c>
      <c r="E36" s="13">
        <v>0.27102238148840113</v>
      </c>
      <c r="F36" s="12">
        <v>12.6</v>
      </c>
      <c r="G36" s="26">
        <v>5.220994475138121</v>
      </c>
      <c r="H36" s="12">
        <v>16.905000000000001</v>
      </c>
      <c r="I36" s="26">
        <v>2.4133333333333336</v>
      </c>
      <c r="J36" s="26">
        <v>11.27</v>
      </c>
      <c r="K36" s="26">
        <v>11.87</v>
      </c>
      <c r="L36" s="26">
        <v>1000</v>
      </c>
      <c r="M36" s="26">
        <v>-104</v>
      </c>
      <c r="N36" s="14">
        <v>0.5</v>
      </c>
      <c r="O36" s="27">
        <v>50</v>
      </c>
      <c r="P36" s="15">
        <v>0.39784399999999998</v>
      </c>
      <c r="Q36" s="15">
        <v>4.9740000000000002</v>
      </c>
      <c r="R36" s="28">
        <v>2.0341478376444122E-2</v>
      </c>
      <c r="S36" s="26">
        <v>53.51</v>
      </c>
      <c r="T36" s="29">
        <v>75</v>
      </c>
      <c r="U36" s="26">
        <v>62.73</v>
      </c>
      <c r="W36" s="16">
        <v>16.245000000000001</v>
      </c>
      <c r="X36" s="19">
        <v>6.5450000000000017</v>
      </c>
      <c r="Y36" s="20">
        <v>0.67474226804123738</v>
      </c>
      <c r="AA36" s="17">
        <v>72.945000000000007</v>
      </c>
      <c r="AB36" s="17">
        <v>19.695150000000002</v>
      </c>
      <c r="AC36" s="17">
        <v>9.6999999999999993</v>
      </c>
      <c r="AD36" s="17">
        <v>707.56650000000002</v>
      </c>
      <c r="AF36" s="4" t="b">
        <v>0</v>
      </c>
      <c r="AG36" s="4" t="b">
        <v>1</v>
      </c>
      <c r="AH36" s="4" t="s">
        <v>49</v>
      </c>
      <c r="AJ36" s="16" t="s">
        <v>111</v>
      </c>
      <c r="AP36" s="4"/>
    </row>
    <row r="37" spans="1:42" s="30" customFormat="1" ht="13.7" customHeight="1" x14ac:dyDescent="0.25">
      <c r="A37" s="55" t="s">
        <v>26</v>
      </c>
      <c r="B37" s="25" t="s">
        <v>26</v>
      </c>
      <c r="C37" s="12" t="s">
        <v>109</v>
      </c>
      <c r="D37" s="18">
        <v>10</v>
      </c>
      <c r="E37" s="13">
        <v>0.30004719501444016</v>
      </c>
      <c r="F37" s="12">
        <v>10.9</v>
      </c>
      <c r="G37" s="26">
        <v>3.820093457943925</v>
      </c>
      <c r="H37" s="12">
        <v>17.61</v>
      </c>
      <c r="I37" s="26">
        <v>2.8533333333333335</v>
      </c>
      <c r="J37" s="26">
        <v>11.74</v>
      </c>
      <c r="K37" s="26">
        <v>12.55</v>
      </c>
      <c r="L37" s="26">
        <v>500</v>
      </c>
      <c r="M37" s="26">
        <v>-50</v>
      </c>
      <c r="N37" s="14">
        <v>0.9</v>
      </c>
      <c r="O37" s="27">
        <v>45</v>
      </c>
      <c r="P37" s="15">
        <v>1.279172</v>
      </c>
      <c r="Q37" s="15">
        <v>13.897</v>
      </c>
      <c r="R37" s="28">
        <v>5.6832634699928421E-2</v>
      </c>
      <c r="S37" s="26">
        <v>61.41</v>
      </c>
      <c r="T37" s="29">
        <v>35.71</v>
      </c>
      <c r="U37" s="26">
        <v>46.99</v>
      </c>
      <c r="V37" s="16"/>
      <c r="W37" s="16">
        <v>15.18</v>
      </c>
      <c r="X37" s="19">
        <v>6.7799999999999994</v>
      </c>
      <c r="Y37" s="20">
        <v>0.80714285714285705</v>
      </c>
      <c r="Z37" s="16"/>
      <c r="AA37" s="17">
        <v>100</v>
      </c>
      <c r="AB37" s="17">
        <v>-112.99999999999999</v>
      </c>
      <c r="AC37" s="17">
        <v>8.4</v>
      </c>
      <c r="AD37" s="17">
        <v>840</v>
      </c>
      <c r="AE37" s="16"/>
      <c r="AF37" s="4" t="b">
        <v>0</v>
      </c>
      <c r="AG37" s="4" t="b">
        <v>1</v>
      </c>
      <c r="AH37" s="4" t="s">
        <v>110</v>
      </c>
      <c r="AI37" s="16"/>
      <c r="AJ37" s="16" t="s">
        <v>111</v>
      </c>
      <c r="AK37" s="16"/>
      <c r="AL37" s="16"/>
      <c r="AM37" s="16"/>
      <c r="AN37" s="16"/>
      <c r="AO37" s="16"/>
      <c r="AP37" s="4"/>
    </row>
    <row r="38" spans="1:42" s="16" customFormat="1" ht="13.7" customHeight="1" x14ac:dyDescent="0.25">
      <c r="A38" s="55" t="s">
        <v>83</v>
      </c>
      <c r="B38" s="25" t="s">
        <v>83</v>
      </c>
      <c r="C38" s="12" t="s">
        <v>109</v>
      </c>
      <c r="D38" s="18">
        <v>10</v>
      </c>
      <c r="E38" s="13">
        <v>0.65388351700122338</v>
      </c>
      <c r="F38" s="12">
        <v>6.8</v>
      </c>
      <c r="G38" s="26">
        <v>2.7868852459016393</v>
      </c>
      <c r="H38" s="12">
        <v>17.835000000000001</v>
      </c>
      <c r="I38" s="26">
        <v>2.44</v>
      </c>
      <c r="J38" s="26">
        <v>11.89</v>
      </c>
      <c r="K38" s="26">
        <v>11.66</v>
      </c>
      <c r="L38" s="26">
        <v>3035.86</v>
      </c>
      <c r="M38" s="26">
        <v>-405.9</v>
      </c>
      <c r="N38" s="14">
        <v>0.9849</v>
      </c>
      <c r="O38" s="27">
        <v>299.00185140000002</v>
      </c>
      <c r="P38" s="15">
        <v>1.488869</v>
      </c>
      <c r="Q38" s="15">
        <v>10.154999999999999</v>
      </c>
      <c r="R38" s="28">
        <v>4.1529495961558111E-2</v>
      </c>
      <c r="S38" s="26">
        <v>60.36</v>
      </c>
      <c r="T38" s="29">
        <v>42.86</v>
      </c>
      <c r="U38" s="26">
        <v>43.61</v>
      </c>
      <c r="V38" s="30"/>
      <c r="W38" s="30">
        <v>15.075000000000001</v>
      </c>
      <c r="X38" s="31">
        <v>4.4750000000000014</v>
      </c>
      <c r="Y38" s="32">
        <v>0.42216981132075487</v>
      </c>
      <c r="Z38" s="30"/>
      <c r="AA38" s="33">
        <v>50</v>
      </c>
      <c r="AB38" s="33">
        <v>-82</v>
      </c>
      <c r="AC38" s="33">
        <v>10.6</v>
      </c>
      <c r="AD38" s="33">
        <v>530</v>
      </c>
      <c r="AE38" s="30"/>
      <c r="AF38" s="34" t="b">
        <v>0</v>
      </c>
      <c r="AG38" s="34" t="b">
        <v>1</v>
      </c>
      <c r="AH38" s="34" t="s">
        <v>110</v>
      </c>
      <c r="AI38" s="30"/>
      <c r="AJ38" s="30" t="s">
        <v>111</v>
      </c>
      <c r="AK38" s="30"/>
      <c r="AL38" s="30"/>
      <c r="AM38" s="30"/>
      <c r="AN38" s="30"/>
      <c r="AO38" s="30"/>
      <c r="AP38" s="34"/>
    </row>
    <row r="39" spans="1:42" s="16" customFormat="1" ht="13.7" customHeight="1" x14ac:dyDescent="0.25">
      <c r="A39" s="55" t="s">
        <v>28</v>
      </c>
      <c r="B39" s="25" t="s">
        <v>28</v>
      </c>
      <c r="C39" s="12" t="s">
        <v>109</v>
      </c>
      <c r="D39" s="18">
        <v>10</v>
      </c>
      <c r="E39" s="13">
        <v>0.15323192266873895</v>
      </c>
      <c r="F39" s="12">
        <v>9</v>
      </c>
      <c r="G39" s="26">
        <v>4.838709677419355</v>
      </c>
      <c r="H39" s="12">
        <v>19.274999999999999</v>
      </c>
      <c r="I39" s="26">
        <v>1.86</v>
      </c>
      <c r="J39" s="26">
        <v>12.85</v>
      </c>
      <c r="K39" s="26">
        <v>11.76</v>
      </c>
      <c r="L39" s="26">
        <v>1043</v>
      </c>
      <c r="M39" s="26">
        <v>55.7</v>
      </c>
      <c r="N39" s="14">
        <v>0.91849999999999998</v>
      </c>
      <c r="O39" s="27">
        <v>95.799549999999996</v>
      </c>
      <c r="P39" s="15">
        <v>0.178421</v>
      </c>
      <c r="Q39" s="15">
        <v>1.603</v>
      </c>
      <c r="R39" s="28">
        <v>6.5555669154483166E-3</v>
      </c>
      <c r="S39" s="26">
        <v>60.25</v>
      </c>
      <c r="T39" s="29">
        <v>25</v>
      </c>
      <c r="U39" s="26">
        <v>48.46</v>
      </c>
      <c r="W39" s="16">
        <v>15.78</v>
      </c>
      <c r="X39" s="19">
        <v>9.68</v>
      </c>
      <c r="Y39" s="20">
        <v>1.5868852459016394</v>
      </c>
      <c r="AA39" s="17">
        <v>303.58600000000001</v>
      </c>
      <c r="AB39" s="17">
        <v>-415.91282000000007</v>
      </c>
      <c r="AC39" s="17">
        <v>6.1</v>
      </c>
      <c r="AD39" s="17">
        <v>1851.8745999999999</v>
      </c>
      <c r="AF39" s="4" t="b">
        <v>0</v>
      </c>
      <c r="AG39" s="4" t="b">
        <v>1</v>
      </c>
      <c r="AH39" s="4" t="s">
        <v>110</v>
      </c>
      <c r="AJ39" s="16" t="s">
        <v>111</v>
      </c>
      <c r="AP39" s="4"/>
    </row>
    <row r="40" spans="1:42" s="16" customFormat="1" ht="13.7" customHeight="1" x14ac:dyDescent="0.25">
      <c r="A40" s="55" t="s">
        <v>30</v>
      </c>
      <c r="B40" s="25" t="s">
        <v>30</v>
      </c>
      <c r="C40" s="12" t="s">
        <v>109</v>
      </c>
      <c r="D40" s="18">
        <v>10</v>
      </c>
      <c r="E40" s="13">
        <v>0.21493987659959241</v>
      </c>
      <c r="F40" s="12">
        <v>8.9</v>
      </c>
      <c r="G40" s="26">
        <v>-24.722222222222225</v>
      </c>
      <c r="H40" s="12">
        <v>17.145</v>
      </c>
      <c r="I40" s="26">
        <v>-0.36</v>
      </c>
      <c r="J40" s="26">
        <v>11.43</v>
      </c>
      <c r="K40" s="26">
        <v>11.12</v>
      </c>
      <c r="L40" s="26">
        <v>1587.45</v>
      </c>
      <c r="M40" s="26">
        <v>-240.4</v>
      </c>
      <c r="N40" s="14">
        <v>0.748</v>
      </c>
      <c r="O40" s="27">
        <v>118.74126000000001</v>
      </c>
      <c r="P40" s="15">
        <v>0.14130000000000001</v>
      </c>
      <c r="Q40" s="15">
        <v>1.256</v>
      </c>
      <c r="R40" s="28">
        <v>5.1364891115427856E-3</v>
      </c>
      <c r="S40" s="26">
        <v>54.54</v>
      </c>
      <c r="T40" s="29">
        <v>71.430000000000007</v>
      </c>
      <c r="U40" s="26">
        <v>42.82</v>
      </c>
      <c r="W40" s="16">
        <v>15.645</v>
      </c>
      <c r="X40" s="19">
        <v>8.1449999999999996</v>
      </c>
      <c r="Y40" s="20">
        <v>1.0859999999999999</v>
      </c>
      <c r="AA40" s="17">
        <v>104.32000000000001</v>
      </c>
      <c r="AB40" s="17">
        <v>-189.16693333333336</v>
      </c>
      <c r="AC40" s="17">
        <v>7.5</v>
      </c>
      <c r="AD40" s="17">
        <v>782.40000000000009</v>
      </c>
      <c r="AF40" s="4" t="b">
        <v>0</v>
      </c>
      <c r="AG40" s="4" t="b">
        <v>1</v>
      </c>
      <c r="AH40" s="4" t="s">
        <v>110</v>
      </c>
      <c r="AJ40" s="16" t="s">
        <v>111</v>
      </c>
      <c r="AP40" s="4"/>
    </row>
    <row r="41" spans="1:42" x14ac:dyDescent="0.25"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V41" s="4"/>
      <c r="AA41" s="4"/>
      <c r="AB41" s="4"/>
      <c r="AC41" s="4"/>
      <c r="AD41" s="4"/>
    </row>
  </sheetData>
  <sortState ref="B4:U41">
    <sortCondition ref="B4:B41"/>
  </sortState>
  <mergeCells count="3">
    <mergeCell ref="C2:U2"/>
    <mergeCell ref="C3:H3"/>
    <mergeCell ref="J3:U3"/>
  </mergeCells>
  <conditionalFormatting sqref="H4:H40">
    <cfRule type="cellIs" dxfId="3" priority="4" operator="greaterThan">
      <formula>#REF!</formula>
    </cfRule>
    <cfRule type="cellIs" dxfId="2" priority="5" operator="lessThan">
      <formula>#REF!</formula>
    </cfRule>
  </conditionalFormatting>
  <conditionalFormatting sqref="I4:I40">
    <cfRule type="cellIs" dxfId="1" priority="2" operator="lessThan">
      <formula>0</formula>
    </cfRule>
    <cfRule type="cellIs" dxfId="0" priority="3" operator="greaterThan">
      <formula>0</formula>
    </cfRule>
  </conditionalFormatting>
  <conditionalFormatting sqref="W1:AO40 W42:AO1048576">
    <cfRule type="iconSet" priority="6">
      <iconSet iconSet="3Arrows">
        <cfvo type="percent" val="0"/>
        <cfvo type="percent" val="33"/>
        <cfvo type="percent" val="67"/>
      </iconSet>
    </cfRule>
  </conditionalFormatting>
  <pageMargins left="0.25" right="0" top="0.11" bottom="0.02" header="0" footer="0.1"/>
  <pageSetup scale="63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opLeftCell="A25" workbookViewId="0">
      <selection activeCell="A31" sqref="A31:A40"/>
    </sheetView>
  </sheetViews>
  <sheetFormatPr defaultRowHeight="15" x14ac:dyDescent="0.25"/>
  <cols>
    <col min="1" max="1" width="15.85546875" style="4" bestFit="1" customWidth="1"/>
    <col min="8" max="11" width="9.140625" style="85"/>
    <col min="12" max="12" width="11.5703125" bestFit="1" customWidth="1"/>
    <col min="13" max="13" width="12.28515625" bestFit="1" customWidth="1"/>
    <col min="14" max="14" width="9.140625" style="85"/>
    <col min="15" max="15" width="19.85546875" bestFit="1" customWidth="1"/>
  </cols>
  <sheetData>
    <row r="1" spans="1:15" x14ac:dyDescent="0.25">
      <c r="B1" s="82" t="s">
        <v>247</v>
      </c>
      <c r="C1" s="80"/>
      <c r="D1" s="80"/>
      <c r="E1" s="80" t="s">
        <v>248</v>
      </c>
      <c r="F1" s="80"/>
      <c r="G1" s="80"/>
      <c r="L1" s="85"/>
      <c r="M1" s="80"/>
      <c r="N1" s="80"/>
      <c r="O1" s="85"/>
    </row>
    <row r="2" spans="1:15" x14ac:dyDescent="0.25">
      <c r="A2" s="16"/>
      <c r="B2" s="80"/>
      <c r="C2" s="80"/>
      <c r="D2" s="80"/>
      <c r="E2" s="80"/>
      <c r="F2" s="80"/>
      <c r="G2" s="80"/>
      <c r="I2" s="86" t="s">
        <v>87</v>
      </c>
      <c r="K2" s="86"/>
      <c r="L2" s="86" t="s">
        <v>87</v>
      </c>
      <c r="M2" s="81" t="s">
        <v>249</v>
      </c>
      <c r="N2" s="81" t="s">
        <v>250</v>
      </c>
      <c r="O2" s="86" t="s">
        <v>251</v>
      </c>
    </row>
    <row r="3" spans="1:15" x14ac:dyDescent="0.25">
      <c r="A3" s="16"/>
      <c r="B3" s="83" t="s">
        <v>252</v>
      </c>
      <c r="C3" s="81" t="s">
        <v>38</v>
      </c>
      <c r="D3" s="81" t="s">
        <v>253</v>
      </c>
      <c r="E3" s="81" t="s">
        <v>254</v>
      </c>
      <c r="F3" s="81" t="s">
        <v>255</v>
      </c>
      <c r="G3" s="81" t="s">
        <v>256</v>
      </c>
      <c r="H3" s="87">
        <v>2018</v>
      </c>
      <c r="I3" s="87">
        <v>2019</v>
      </c>
      <c r="J3" s="87">
        <v>2020</v>
      </c>
      <c r="K3" s="87" t="s">
        <v>1009</v>
      </c>
      <c r="L3" s="86" t="s">
        <v>257</v>
      </c>
      <c r="M3" s="81" t="s">
        <v>258</v>
      </c>
      <c r="N3" s="81" t="s">
        <v>259</v>
      </c>
      <c r="O3" s="86" t="s">
        <v>260</v>
      </c>
    </row>
    <row r="4" spans="1:15" x14ac:dyDescent="0.25">
      <c r="A4" s="3" t="s">
        <v>67</v>
      </c>
      <c r="B4" s="155" t="s">
        <v>140</v>
      </c>
      <c r="C4" s="148" t="s">
        <v>261</v>
      </c>
      <c r="D4" s="149">
        <v>7</v>
      </c>
      <c r="E4" s="149">
        <v>11.82</v>
      </c>
      <c r="F4" s="150">
        <v>0.59</v>
      </c>
      <c r="G4" s="149">
        <v>2.2200000000000002</v>
      </c>
      <c r="H4" s="148" t="s">
        <v>99</v>
      </c>
      <c r="I4" s="148" t="s">
        <v>127</v>
      </c>
      <c r="J4" s="148" t="s">
        <v>262</v>
      </c>
      <c r="K4" s="147"/>
      <c r="L4" s="148" t="s">
        <v>8</v>
      </c>
      <c r="M4" s="152">
        <v>11327394</v>
      </c>
      <c r="N4" s="149">
        <v>78.27</v>
      </c>
      <c r="O4" s="148" t="s">
        <v>172</v>
      </c>
    </row>
    <row r="5" spans="1:15" x14ac:dyDescent="0.25">
      <c r="A5" s="3" t="s">
        <v>5</v>
      </c>
      <c r="B5" s="155" t="s">
        <v>5</v>
      </c>
      <c r="C5" s="148" t="s">
        <v>263</v>
      </c>
      <c r="D5" s="149">
        <v>19.7</v>
      </c>
      <c r="E5" s="149">
        <v>13.7</v>
      </c>
      <c r="F5" s="150">
        <v>1.44</v>
      </c>
      <c r="G5" s="149">
        <v>1.1200000000000001</v>
      </c>
      <c r="H5" s="148" t="s">
        <v>92</v>
      </c>
      <c r="I5" s="148" t="s">
        <v>91</v>
      </c>
      <c r="J5" s="148" t="s">
        <v>98</v>
      </c>
      <c r="K5" s="147"/>
      <c r="L5" s="151">
        <v>4.7300000000000002E-2</v>
      </c>
      <c r="M5" s="152">
        <v>3441070</v>
      </c>
      <c r="N5" s="149">
        <v>70.989999999999995</v>
      </c>
      <c r="O5" s="148" t="s">
        <v>174</v>
      </c>
    </row>
    <row r="6" spans="1:15" x14ac:dyDescent="0.25">
      <c r="A6" s="3" t="s">
        <v>68</v>
      </c>
      <c r="B6" s="155" t="s">
        <v>141</v>
      </c>
      <c r="C6" s="148" t="s">
        <v>261</v>
      </c>
      <c r="D6" s="149">
        <v>6.6</v>
      </c>
      <c r="E6" s="149">
        <v>11.85</v>
      </c>
      <c r="F6" s="150">
        <v>0.56000000000000005</v>
      </c>
      <c r="G6" s="149">
        <v>2.4300000000000002</v>
      </c>
      <c r="H6" s="148" t="s">
        <v>100</v>
      </c>
      <c r="I6" s="148" t="s">
        <v>127</v>
      </c>
      <c r="J6" s="148" t="s">
        <v>262</v>
      </c>
      <c r="K6" s="147"/>
      <c r="L6" s="148" t="s">
        <v>8</v>
      </c>
      <c r="M6" s="152">
        <v>17575783</v>
      </c>
      <c r="N6" s="149">
        <v>118.97</v>
      </c>
      <c r="O6" s="148" t="s">
        <v>176</v>
      </c>
    </row>
    <row r="7" spans="1:15" x14ac:dyDescent="0.25">
      <c r="A7" s="3" t="s">
        <v>9</v>
      </c>
      <c r="B7" s="155" t="s">
        <v>9</v>
      </c>
      <c r="C7" s="148" t="s">
        <v>264</v>
      </c>
      <c r="D7" s="149">
        <v>9</v>
      </c>
      <c r="E7" s="149">
        <v>10.73</v>
      </c>
      <c r="F7" s="150">
        <v>0.84</v>
      </c>
      <c r="G7" s="149">
        <v>1.83</v>
      </c>
      <c r="H7" s="148" t="s">
        <v>98</v>
      </c>
      <c r="I7" s="148" t="s">
        <v>98</v>
      </c>
      <c r="J7" s="148" t="s">
        <v>262</v>
      </c>
      <c r="K7" s="151">
        <v>0.1225</v>
      </c>
      <c r="L7" s="151">
        <v>0.15310000000000001</v>
      </c>
      <c r="M7" s="152">
        <v>4194173</v>
      </c>
      <c r="N7" s="153">
        <v>38.93</v>
      </c>
      <c r="O7" s="148" t="s">
        <v>1022</v>
      </c>
    </row>
    <row r="8" spans="1:15" x14ac:dyDescent="0.25">
      <c r="A8" s="3" t="s">
        <v>12</v>
      </c>
      <c r="B8" s="155" t="s">
        <v>12</v>
      </c>
      <c r="C8" s="148" t="s">
        <v>261</v>
      </c>
      <c r="D8" s="149">
        <v>10.7</v>
      </c>
      <c r="E8" s="153">
        <v>12.35</v>
      </c>
      <c r="F8" s="150">
        <v>0.87</v>
      </c>
      <c r="G8" s="149">
        <v>1.87</v>
      </c>
      <c r="H8" s="148" t="s">
        <v>88</v>
      </c>
      <c r="I8" s="148" t="s">
        <v>96</v>
      </c>
      <c r="J8" s="148" t="s">
        <v>262</v>
      </c>
      <c r="K8" s="147"/>
      <c r="L8" s="148" t="s">
        <v>8</v>
      </c>
      <c r="M8" s="152">
        <v>6418517</v>
      </c>
      <c r="N8" s="149">
        <v>70.650000000000006</v>
      </c>
      <c r="O8" s="148" t="s">
        <v>1012</v>
      </c>
    </row>
    <row r="9" spans="1:15" x14ac:dyDescent="0.25">
      <c r="A9" s="3" t="s">
        <v>31</v>
      </c>
      <c r="B9" s="155" t="s">
        <v>31</v>
      </c>
      <c r="C9" s="148" t="s">
        <v>261</v>
      </c>
      <c r="D9" s="149">
        <v>10.4</v>
      </c>
      <c r="E9" s="149">
        <v>11.6</v>
      </c>
      <c r="F9" s="150">
        <v>0.9</v>
      </c>
      <c r="G9" s="153">
        <v>1.6</v>
      </c>
      <c r="H9" s="148" t="s">
        <v>91</v>
      </c>
      <c r="I9" s="148" t="s">
        <v>93</v>
      </c>
      <c r="J9" s="148" t="s">
        <v>262</v>
      </c>
      <c r="K9" s="147"/>
      <c r="L9" s="148" t="s">
        <v>8</v>
      </c>
      <c r="M9" s="152">
        <v>9737048</v>
      </c>
      <c r="N9" s="149">
        <v>106.73</v>
      </c>
      <c r="O9" s="148" t="s">
        <v>1013</v>
      </c>
    </row>
    <row r="10" spans="1:15" x14ac:dyDescent="0.25">
      <c r="A10" s="55" t="s">
        <v>35</v>
      </c>
      <c r="B10" s="155" t="s">
        <v>35</v>
      </c>
      <c r="C10" s="148" t="s">
        <v>261</v>
      </c>
      <c r="D10" s="149">
        <v>21.8</v>
      </c>
      <c r="E10" s="149">
        <v>11.8</v>
      </c>
      <c r="F10" s="150">
        <v>1.85</v>
      </c>
      <c r="G10" s="149">
        <v>1.59</v>
      </c>
      <c r="H10" s="148" t="s">
        <v>262</v>
      </c>
      <c r="I10" s="148" t="s">
        <v>98</v>
      </c>
      <c r="J10" s="148" t="s">
        <v>262</v>
      </c>
      <c r="K10" s="147"/>
      <c r="L10" s="148" t="s">
        <v>8</v>
      </c>
      <c r="M10" s="152">
        <v>3519633</v>
      </c>
      <c r="N10" s="149">
        <v>79.989999999999995</v>
      </c>
      <c r="O10" s="148" t="s">
        <v>1014</v>
      </c>
    </row>
    <row r="11" spans="1:15" x14ac:dyDescent="0.25">
      <c r="A11" s="55" t="s">
        <v>69</v>
      </c>
      <c r="B11" s="155" t="s">
        <v>240</v>
      </c>
      <c r="C11" s="148" t="s">
        <v>261</v>
      </c>
      <c r="D11" s="149">
        <v>7.8</v>
      </c>
      <c r="E11" s="149">
        <v>11.85</v>
      </c>
      <c r="F11" s="150">
        <v>0.66</v>
      </c>
      <c r="G11" s="149">
        <v>-1.33</v>
      </c>
      <c r="H11" s="148" t="s">
        <v>97</v>
      </c>
      <c r="I11" s="148" t="s">
        <v>98</v>
      </c>
      <c r="J11" s="147"/>
      <c r="K11" s="147"/>
      <c r="L11" s="151">
        <v>9.4100000000000003E-2</v>
      </c>
      <c r="M11" s="152">
        <v>3899584</v>
      </c>
      <c r="N11" s="149">
        <v>30.58</v>
      </c>
      <c r="O11" s="148" t="s">
        <v>1023</v>
      </c>
    </row>
    <row r="12" spans="1:15" x14ac:dyDescent="0.25">
      <c r="A12" s="55" t="s">
        <v>70</v>
      </c>
      <c r="B12" s="155" t="s">
        <v>142</v>
      </c>
      <c r="C12" s="148" t="s">
        <v>261</v>
      </c>
      <c r="D12" s="149">
        <v>7.8</v>
      </c>
      <c r="E12" s="149">
        <v>11.64</v>
      </c>
      <c r="F12" s="150">
        <v>0.67</v>
      </c>
      <c r="G12" s="149">
        <v>2.2799999999999998</v>
      </c>
      <c r="H12" s="148" t="s">
        <v>100</v>
      </c>
      <c r="I12" s="148" t="s">
        <v>127</v>
      </c>
      <c r="J12" s="148" t="s">
        <v>262</v>
      </c>
      <c r="K12" s="147"/>
      <c r="L12" s="148" t="s">
        <v>8</v>
      </c>
      <c r="M12" s="152">
        <v>2812501</v>
      </c>
      <c r="N12" s="149">
        <v>21.87</v>
      </c>
      <c r="O12" s="148" t="s">
        <v>186</v>
      </c>
    </row>
    <row r="13" spans="1:15" x14ac:dyDescent="0.25">
      <c r="A13" s="55" t="s">
        <v>71</v>
      </c>
      <c r="B13" s="155" t="s">
        <v>143</v>
      </c>
      <c r="C13" s="148" t="s">
        <v>261</v>
      </c>
      <c r="D13" s="149">
        <v>6.9</v>
      </c>
      <c r="E13" s="149">
        <v>12.16</v>
      </c>
      <c r="F13" s="150">
        <v>0.56999999999999995</v>
      </c>
      <c r="G13" s="149">
        <v>2.44</v>
      </c>
      <c r="H13" s="148" t="s">
        <v>101</v>
      </c>
      <c r="I13" s="148" t="s">
        <v>127</v>
      </c>
      <c r="J13" s="148" t="s">
        <v>262</v>
      </c>
      <c r="K13" s="147"/>
      <c r="L13" s="148" t="s">
        <v>8</v>
      </c>
      <c r="M13" s="152">
        <v>12991562</v>
      </c>
      <c r="N13" s="153">
        <v>91.1</v>
      </c>
      <c r="O13" s="148" t="s">
        <v>188</v>
      </c>
    </row>
    <row r="14" spans="1:15" x14ac:dyDescent="0.25">
      <c r="A14" s="55" t="s">
        <v>14</v>
      </c>
      <c r="B14" s="155" t="s">
        <v>14</v>
      </c>
      <c r="C14" s="148" t="s">
        <v>261</v>
      </c>
      <c r="D14" s="154">
        <v>7.2</v>
      </c>
      <c r="E14" s="149">
        <v>11.92</v>
      </c>
      <c r="F14" s="150">
        <v>0.6</v>
      </c>
      <c r="G14" s="149">
        <v>2.2599999999999998</v>
      </c>
      <c r="H14" s="148" t="s">
        <v>102</v>
      </c>
      <c r="I14" s="148" t="s">
        <v>129</v>
      </c>
      <c r="J14" s="148" t="s">
        <v>262</v>
      </c>
      <c r="K14" s="147"/>
      <c r="L14" s="148" t="s">
        <v>8</v>
      </c>
      <c r="M14" s="152">
        <v>16853987</v>
      </c>
      <c r="N14" s="149">
        <v>121.21</v>
      </c>
      <c r="O14" s="148" t="s">
        <v>190</v>
      </c>
    </row>
    <row r="15" spans="1:15" x14ac:dyDescent="0.25">
      <c r="A15" s="55" t="s">
        <v>15</v>
      </c>
      <c r="B15" s="155" t="s">
        <v>15</v>
      </c>
      <c r="C15" s="148" t="s">
        <v>261</v>
      </c>
      <c r="D15" s="149">
        <v>6</v>
      </c>
      <c r="E15" s="149">
        <v>11.64</v>
      </c>
      <c r="F15" s="150">
        <v>0.52</v>
      </c>
      <c r="G15" s="149">
        <v>2.33</v>
      </c>
      <c r="H15" s="148" t="s">
        <v>101</v>
      </c>
      <c r="I15" s="148" t="s">
        <v>127</v>
      </c>
      <c r="J15" s="148" t="s">
        <v>262</v>
      </c>
      <c r="K15" s="147"/>
      <c r="L15" s="148" t="s">
        <v>8</v>
      </c>
      <c r="M15" s="152">
        <v>24224848</v>
      </c>
      <c r="N15" s="149">
        <v>148</v>
      </c>
      <c r="O15" s="148" t="s">
        <v>192</v>
      </c>
    </row>
    <row r="16" spans="1:15" x14ac:dyDescent="0.25">
      <c r="A16" s="55" t="s">
        <v>72</v>
      </c>
      <c r="B16" s="155" t="s">
        <v>144</v>
      </c>
      <c r="C16" s="148" t="s">
        <v>261</v>
      </c>
      <c r="D16" s="149">
        <v>17.399999999999999</v>
      </c>
      <c r="E16" s="149">
        <v>20.440000000000001</v>
      </c>
      <c r="F16" s="150">
        <v>0.85</v>
      </c>
      <c r="G16" s="149">
        <v>5.21</v>
      </c>
      <c r="H16" s="148" t="s">
        <v>88</v>
      </c>
      <c r="I16" s="148" t="s">
        <v>97</v>
      </c>
      <c r="J16" s="148" t="s">
        <v>91</v>
      </c>
      <c r="K16" s="147"/>
      <c r="L16" s="151">
        <v>6.3100000000000003E-2</v>
      </c>
      <c r="M16" s="152">
        <v>4298399</v>
      </c>
      <c r="N16" s="149">
        <v>75.55</v>
      </c>
      <c r="O16" s="148" t="s">
        <v>1010</v>
      </c>
    </row>
    <row r="17" spans="1:15" x14ac:dyDescent="0.25">
      <c r="A17" s="55" t="s">
        <v>17</v>
      </c>
      <c r="B17" s="155" t="s">
        <v>17</v>
      </c>
      <c r="C17" s="148" t="s">
        <v>261</v>
      </c>
      <c r="D17" s="149">
        <v>7.9</v>
      </c>
      <c r="E17" s="149">
        <v>11.62</v>
      </c>
      <c r="F17" s="150">
        <v>0.68</v>
      </c>
      <c r="G17" s="149">
        <v>-1.37</v>
      </c>
      <c r="H17" s="148" t="s">
        <v>97</v>
      </c>
      <c r="I17" s="148" t="s">
        <v>98</v>
      </c>
      <c r="J17" s="147"/>
      <c r="K17" s="147"/>
      <c r="L17" s="151">
        <v>0.1067</v>
      </c>
      <c r="M17" s="152">
        <v>6809943</v>
      </c>
      <c r="N17" s="149">
        <v>53.34</v>
      </c>
      <c r="O17" s="148" t="s">
        <v>245</v>
      </c>
    </row>
    <row r="18" spans="1:15" x14ac:dyDescent="0.25">
      <c r="A18" s="55" t="s">
        <v>73</v>
      </c>
      <c r="B18" s="155" t="s">
        <v>145</v>
      </c>
      <c r="C18" s="148" t="s">
        <v>261</v>
      </c>
      <c r="D18" s="149">
        <v>6.8</v>
      </c>
      <c r="E18" s="149">
        <v>9.06</v>
      </c>
      <c r="F18" s="150">
        <v>0.75</v>
      </c>
      <c r="G18" s="149">
        <v>0.33</v>
      </c>
      <c r="H18" s="148" t="s">
        <v>93</v>
      </c>
      <c r="I18" s="148" t="s">
        <v>106</v>
      </c>
      <c r="J18" s="148" t="s">
        <v>93</v>
      </c>
      <c r="K18" s="147"/>
      <c r="L18" s="151">
        <v>9.4299999999999995E-2</v>
      </c>
      <c r="M18" s="152">
        <v>1638507</v>
      </c>
      <c r="N18" s="149">
        <v>11.38</v>
      </c>
      <c r="O18" s="148" t="s">
        <v>1015</v>
      </c>
    </row>
    <row r="19" spans="1:15" x14ac:dyDescent="0.25">
      <c r="A19" s="55" t="s">
        <v>34</v>
      </c>
      <c r="B19" s="155" t="s">
        <v>34</v>
      </c>
      <c r="C19" s="148" t="s">
        <v>261</v>
      </c>
      <c r="D19" s="149">
        <v>8.6</v>
      </c>
      <c r="E19" s="149">
        <v>10.72</v>
      </c>
      <c r="F19" s="150">
        <v>0.8</v>
      </c>
      <c r="G19" s="153">
        <v>0.4</v>
      </c>
      <c r="H19" s="148" t="s">
        <v>94</v>
      </c>
      <c r="I19" s="148" t="s">
        <v>93</v>
      </c>
      <c r="J19" s="148" t="s">
        <v>93</v>
      </c>
      <c r="K19" s="147"/>
      <c r="L19" s="151">
        <v>8.0600000000000005E-2</v>
      </c>
      <c r="M19" s="152">
        <v>870909</v>
      </c>
      <c r="N19" s="149">
        <v>7.67</v>
      </c>
      <c r="O19" s="148" t="s">
        <v>1016</v>
      </c>
    </row>
    <row r="20" spans="1:15" x14ac:dyDescent="0.25">
      <c r="A20" s="55" t="s">
        <v>19</v>
      </c>
      <c r="B20" s="155" t="s">
        <v>18</v>
      </c>
      <c r="C20" s="148" t="s">
        <v>261</v>
      </c>
      <c r="D20" s="149">
        <v>10.199999999999999</v>
      </c>
      <c r="E20" s="149">
        <v>10.199999999999999</v>
      </c>
      <c r="F20" s="150">
        <v>1</v>
      </c>
      <c r="G20" s="149">
        <v>0.41</v>
      </c>
      <c r="H20" s="148" t="s">
        <v>95</v>
      </c>
      <c r="I20" s="148" t="s">
        <v>95</v>
      </c>
      <c r="J20" s="148" t="s">
        <v>93</v>
      </c>
      <c r="K20" s="147"/>
      <c r="L20" s="151">
        <v>6.4899999999999999E-2</v>
      </c>
      <c r="M20" s="152">
        <v>4153176</v>
      </c>
      <c r="N20" s="149">
        <v>42.42</v>
      </c>
      <c r="O20" s="148" t="s">
        <v>1017</v>
      </c>
    </row>
    <row r="21" spans="1:15" x14ac:dyDescent="0.25">
      <c r="A21" s="55" t="s">
        <v>18</v>
      </c>
      <c r="B21" s="155" t="s">
        <v>19</v>
      </c>
      <c r="C21" s="148" t="s">
        <v>261</v>
      </c>
      <c r="D21" s="149">
        <v>7.3</v>
      </c>
      <c r="E21" s="149">
        <v>9.25</v>
      </c>
      <c r="F21" s="150">
        <v>0.79</v>
      </c>
      <c r="G21" s="153">
        <v>0.4</v>
      </c>
      <c r="H21" s="148" t="s">
        <v>94</v>
      </c>
      <c r="I21" s="148" t="s">
        <v>128</v>
      </c>
      <c r="J21" s="148" t="s">
        <v>93</v>
      </c>
      <c r="K21" s="147"/>
      <c r="L21" s="151">
        <v>8.0600000000000005E-2</v>
      </c>
      <c r="M21" s="152">
        <v>3798445</v>
      </c>
      <c r="N21" s="149">
        <v>28.48</v>
      </c>
      <c r="O21" s="148" t="s">
        <v>1018</v>
      </c>
    </row>
    <row r="22" spans="1:15" x14ac:dyDescent="0.25">
      <c r="A22" s="55" t="s">
        <v>20</v>
      </c>
      <c r="B22" s="155" t="s">
        <v>20</v>
      </c>
      <c r="C22" s="148" t="s">
        <v>261</v>
      </c>
      <c r="D22" s="149">
        <v>8.8000000000000007</v>
      </c>
      <c r="E22" s="149">
        <v>10.37</v>
      </c>
      <c r="F22" s="150">
        <v>0.85</v>
      </c>
      <c r="G22" s="149">
        <v>0.55000000000000004</v>
      </c>
      <c r="H22" s="148" t="s">
        <v>91</v>
      </c>
      <c r="I22" s="148" t="s">
        <v>95</v>
      </c>
      <c r="J22" s="148" t="s">
        <v>93</v>
      </c>
      <c r="K22" s="147"/>
      <c r="L22" s="151">
        <v>6.5799999999999997E-2</v>
      </c>
      <c r="M22" s="152">
        <v>538641</v>
      </c>
      <c r="N22" s="149">
        <v>4.72</v>
      </c>
      <c r="O22" s="148" t="s">
        <v>204</v>
      </c>
    </row>
    <row r="23" spans="1:15" x14ac:dyDescent="0.25">
      <c r="A23" s="55" t="s">
        <v>74</v>
      </c>
      <c r="B23" s="155" t="s">
        <v>146</v>
      </c>
      <c r="C23" s="148" t="s">
        <v>261</v>
      </c>
      <c r="D23" s="149">
        <v>6.6</v>
      </c>
      <c r="E23" s="149">
        <v>11.48</v>
      </c>
      <c r="F23" s="150">
        <v>0.56999999999999995</v>
      </c>
      <c r="G23" s="149">
        <v>2.35</v>
      </c>
      <c r="H23" s="148" t="s">
        <v>266</v>
      </c>
      <c r="I23" s="148" t="s">
        <v>127</v>
      </c>
      <c r="J23" s="148" t="s">
        <v>262</v>
      </c>
      <c r="K23" s="147"/>
      <c r="L23" s="148" t="s">
        <v>8</v>
      </c>
      <c r="M23" s="152">
        <v>14501567</v>
      </c>
      <c r="N23" s="149">
        <v>97</v>
      </c>
      <c r="O23" s="148" t="s">
        <v>206</v>
      </c>
    </row>
    <row r="24" spans="1:15" x14ac:dyDescent="0.25">
      <c r="A24" s="55" t="s">
        <v>21</v>
      </c>
      <c r="B24" s="155" t="s">
        <v>21</v>
      </c>
      <c r="C24" s="148" t="s">
        <v>261</v>
      </c>
      <c r="D24" s="149">
        <v>6.6</v>
      </c>
      <c r="E24" s="149">
        <v>9.2100000000000009</v>
      </c>
      <c r="F24" s="150">
        <v>0.72</v>
      </c>
      <c r="G24" s="149">
        <v>0.15</v>
      </c>
      <c r="H24" s="148" t="s">
        <v>97</v>
      </c>
      <c r="I24" s="148" t="s">
        <v>95</v>
      </c>
      <c r="J24" s="148" t="s">
        <v>106</v>
      </c>
      <c r="K24" s="147"/>
      <c r="L24" s="151">
        <v>7.1400000000000005E-2</v>
      </c>
      <c r="M24" s="152">
        <v>581259</v>
      </c>
      <c r="N24" s="149">
        <v>3.92</v>
      </c>
      <c r="O24" s="148" t="s">
        <v>1019</v>
      </c>
    </row>
    <row r="25" spans="1:15" x14ac:dyDescent="0.25">
      <c r="A25" s="55" t="s">
        <v>75</v>
      </c>
      <c r="B25" s="155" t="s">
        <v>147</v>
      </c>
      <c r="C25" s="148" t="s">
        <v>265</v>
      </c>
      <c r="D25" s="149">
        <v>7.7</v>
      </c>
      <c r="E25" s="149">
        <v>12.31</v>
      </c>
      <c r="F25" s="150">
        <v>0.63</v>
      </c>
      <c r="G25" s="149">
        <v>2.65</v>
      </c>
      <c r="H25" s="151">
        <v>5.5E-2</v>
      </c>
      <c r="I25" s="148" t="s">
        <v>106</v>
      </c>
      <c r="J25" s="148" t="s">
        <v>262</v>
      </c>
      <c r="K25" s="147"/>
      <c r="L25" s="148" t="s">
        <v>8</v>
      </c>
      <c r="M25" s="152">
        <v>7446650</v>
      </c>
      <c r="N25" s="153">
        <v>57.26</v>
      </c>
      <c r="O25" s="148" t="s">
        <v>210</v>
      </c>
    </row>
    <row r="26" spans="1:15" x14ac:dyDescent="0.25">
      <c r="A26" s="55" t="s">
        <v>76</v>
      </c>
      <c r="B26" s="155" t="s">
        <v>148</v>
      </c>
      <c r="C26" s="148" t="s">
        <v>264</v>
      </c>
      <c r="D26" s="149">
        <v>8.1</v>
      </c>
      <c r="E26" s="149">
        <v>11.18</v>
      </c>
      <c r="F26" s="150">
        <v>0.72</v>
      </c>
      <c r="G26" s="149">
        <v>1.95</v>
      </c>
      <c r="H26" s="148" t="s">
        <v>98</v>
      </c>
      <c r="I26" s="148" t="s">
        <v>98</v>
      </c>
      <c r="J26" s="148" t="s">
        <v>262</v>
      </c>
      <c r="K26" s="151">
        <v>0.115</v>
      </c>
      <c r="L26" s="151">
        <v>0.15970000000000001</v>
      </c>
      <c r="M26" s="152">
        <v>6419364</v>
      </c>
      <c r="N26" s="149">
        <v>54.43</v>
      </c>
      <c r="O26" s="148" t="s">
        <v>1024</v>
      </c>
    </row>
    <row r="27" spans="1:15" x14ac:dyDescent="0.25">
      <c r="A27" s="55" t="s">
        <v>77</v>
      </c>
      <c r="B27" s="155" t="s">
        <v>149</v>
      </c>
      <c r="C27" s="148" t="s">
        <v>263</v>
      </c>
      <c r="D27" s="149">
        <v>7.8</v>
      </c>
      <c r="E27" s="149">
        <v>11.8</v>
      </c>
      <c r="F27" s="150">
        <v>0.66</v>
      </c>
      <c r="G27" s="149">
        <v>1.36</v>
      </c>
      <c r="H27" s="148" t="s">
        <v>95</v>
      </c>
      <c r="I27" s="148" t="s">
        <v>262</v>
      </c>
      <c r="J27" s="148" t="s">
        <v>649</v>
      </c>
      <c r="K27" s="147"/>
      <c r="L27" s="151">
        <v>8.1500000000000003E-2</v>
      </c>
      <c r="M27" s="152">
        <v>1907979</v>
      </c>
      <c r="N27" s="149">
        <v>15.21</v>
      </c>
      <c r="O27" s="148" t="s">
        <v>1025</v>
      </c>
    </row>
    <row r="28" spans="1:15" x14ac:dyDescent="0.25">
      <c r="A28" s="55" t="s">
        <v>78</v>
      </c>
      <c r="B28" s="155" t="s">
        <v>150</v>
      </c>
      <c r="C28" s="148" t="s">
        <v>261</v>
      </c>
      <c r="D28" s="149">
        <v>15</v>
      </c>
      <c r="E28" s="149">
        <v>15.07</v>
      </c>
      <c r="F28" s="150">
        <v>1</v>
      </c>
      <c r="G28" s="149">
        <v>3.95</v>
      </c>
      <c r="H28" s="148" t="s">
        <v>107</v>
      </c>
      <c r="I28" s="148" t="s">
        <v>108</v>
      </c>
      <c r="J28" s="148" t="s">
        <v>93</v>
      </c>
      <c r="K28" s="147"/>
      <c r="L28" s="151">
        <v>5.21E-2</v>
      </c>
      <c r="M28" s="152">
        <v>1999866</v>
      </c>
      <c r="N28" s="149">
        <v>30.53</v>
      </c>
      <c r="O28" s="148" t="s">
        <v>216</v>
      </c>
    </row>
    <row r="29" spans="1:15" x14ac:dyDescent="0.25">
      <c r="A29" s="55" t="s">
        <v>79</v>
      </c>
      <c r="B29" s="155" t="s">
        <v>151</v>
      </c>
      <c r="C29" s="148" t="s">
        <v>261</v>
      </c>
      <c r="D29" s="149">
        <v>10.7</v>
      </c>
      <c r="E29" s="149">
        <v>9.5399999999999991</v>
      </c>
      <c r="F29" s="150">
        <v>1.1200000000000001</v>
      </c>
      <c r="G29" s="149">
        <v>0.37</v>
      </c>
      <c r="H29" s="148" t="s">
        <v>93</v>
      </c>
      <c r="I29" s="148" t="s">
        <v>93</v>
      </c>
      <c r="J29" s="148" t="s">
        <v>93</v>
      </c>
      <c r="K29" s="147"/>
      <c r="L29" s="151">
        <v>6.4899999999999999E-2</v>
      </c>
      <c r="M29" s="152">
        <v>10414945</v>
      </c>
      <c r="N29" s="149">
        <v>131.74</v>
      </c>
      <c r="O29" s="148" t="s">
        <v>1020</v>
      </c>
    </row>
    <row r="30" spans="1:15" x14ac:dyDescent="0.25">
      <c r="A30" s="55" t="s">
        <v>80</v>
      </c>
      <c r="B30" s="155" t="s">
        <v>152</v>
      </c>
      <c r="C30" s="148" t="s">
        <v>261</v>
      </c>
      <c r="D30" s="149">
        <v>6.6</v>
      </c>
      <c r="E30" s="149">
        <v>11.8</v>
      </c>
      <c r="F30" s="150">
        <v>0.56000000000000005</v>
      </c>
      <c r="G30" s="149">
        <v>2.2799999999999998</v>
      </c>
      <c r="H30" s="148" t="s">
        <v>103</v>
      </c>
      <c r="I30" s="148" t="s">
        <v>127</v>
      </c>
      <c r="J30" s="148" t="s">
        <v>262</v>
      </c>
      <c r="K30" s="147"/>
      <c r="L30" s="148" t="s">
        <v>8</v>
      </c>
      <c r="M30" s="152">
        <v>14644301</v>
      </c>
      <c r="N30" s="149">
        <v>100.08</v>
      </c>
      <c r="O30" s="148" t="s">
        <v>220</v>
      </c>
    </row>
    <row r="31" spans="1:15" x14ac:dyDescent="0.25">
      <c r="A31" s="55" t="s">
        <v>24</v>
      </c>
      <c r="B31" s="155" t="s">
        <v>24</v>
      </c>
      <c r="C31" s="148" t="s">
        <v>261</v>
      </c>
      <c r="D31" s="149">
        <v>6.2</v>
      </c>
      <c r="E31" s="149">
        <v>11.8</v>
      </c>
      <c r="F31" s="150">
        <v>0.53</v>
      </c>
      <c r="G31" s="149">
        <v>1.92</v>
      </c>
      <c r="H31" s="148" t="s">
        <v>104</v>
      </c>
      <c r="I31" s="148" t="s">
        <v>127</v>
      </c>
      <c r="J31" s="148" t="s">
        <v>262</v>
      </c>
      <c r="K31" s="147"/>
      <c r="L31" s="148" t="s">
        <v>8</v>
      </c>
      <c r="M31" s="152">
        <v>14899018</v>
      </c>
      <c r="N31" s="149">
        <v>92.91</v>
      </c>
      <c r="O31" s="148" t="s">
        <v>222</v>
      </c>
    </row>
    <row r="32" spans="1:15" x14ac:dyDescent="0.25">
      <c r="A32" s="55" t="s">
        <v>25</v>
      </c>
      <c r="B32" s="155" t="s">
        <v>25</v>
      </c>
      <c r="C32" s="148" t="s">
        <v>261</v>
      </c>
      <c r="D32" s="149">
        <v>7.5</v>
      </c>
      <c r="E32" s="149">
        <v>9.89</v>
      </c>
      <c r="F32" s="150">
        <v>0.76</v>
      </c>
      <c r="G32" s="149">
        <v>0.55000000000000004</v>
      </c>
      <c r="H32" s="148" t="s">
        <v>91</v>
      </c>
      <c r="I32" s="148" t="s">
        <v>95</v>
      </c>
      <c r="J32" s="148" t="s">
        <v>93</v>
      </c>
      <c r="K32" s="147"/>
      <c r="L32" s="151">
        <v>0.1</v>
      </c>
      <c r="M32" s="152">
        <v>1641511</v>
      </c>
      <c r="N32" s="149">
        <v>12.52</v>
      </c>
      <c r="O32" s="148" t="s">
        <v>1021</v>
      </c>
    </row>
    <row r="33" spans="1:15" x14ac:dyDescent="0.25">
      <c r="A33" s="55" t="s">
        <v>81</v>
      </c>
      <c r="B33" s="155" t="s">
        <v>153</v>
      </c>
      <c r="C33" s="148" t="s">
        <v>261</v>
      </c>
      <c r="D33" s="149">
        <v>12.7</v>
      </c>
      <c r="E33" s="149">
        <v>14.35</v>
      </c>
      <c r="F33" s="150">
        <v>0.89</v>
      </c>
      <c r="G33" s="149">
        <v>1.05</v>
      </c>
      <c r="H33" s="148" t="s">
        <v>90</v>
      </c>
      <c r="I33" s="148" t="s">
        <v>89</v>
      </c>
      <c r="J33" s="148" t="s">
        <v>262</v>
      </c>
      <c r="K33" s="147"/>
      <c r="L33" s="148" t="s">
        <v>8</v>
      </c>
      <c r="M33" s="152">
        <v>1918231</v>
      </c>
      <c r="N33" s="153">
        <v>24.74</v>
      </c>
      <c r="O33" s="148" t="s">
        <v>1011</v>
      </c>
    </row>
    <row r="34" spans="1:15" x14ac:dyDescent="0.25">
      <c r="A34" s="55" t="s">
        <v>82</v>
      </c>
      <c r="B34" s="155" t="s">
        <v>154</v>
      </c>
      <c r="C34" s="148" t="s">
        <v>261</v>
      </c>
      <c r="D34" s="149">
        <v>13.1</v>
      </c>
      <c r="E34" s="149" t="e">
        <v>#N/A</v>
      </c>
      <c r="F34" s="150"/>
      <c r="G34" s="149">
        <v>3.44</v>
      </c>
      <c r="H34" s="147" t="s">
        <v>108</v>
      </c>
      <c r="I34" s="148" t="s">
        <v>88</v>
      </c>
      <c r="J34" s="148" t="s">
        <v>127</v>
      </c>
      <c r="K34" s="147"/>
      <c r="L34" s="151">
        <v>3.2300000000000002E-2</v>
      </c>
      <c r="M34" s="152" t="s">
        <v>8</v>
      </c>
      <c r="N34" s="153">
        <v>0</v>
      </c>
      <c r="O34" s="148" t="s">
        <v>1032</v>
      </c>
    </row>
    <row r="35" spans="1:15" x14ac:dyDescent="0.25">
      <c r="A35" s="55" t="s">
        <v>84</v>
      </c>
      <c r="B35" s="155" t="s">
        <v>84</v>
      </c>
      <c r="C35" s="148" t="s">
        <v>261</v>
      </c>
      <c r="D35" s="149">
        <v>9.9</v>
      </c>
      <c r="E35" s="149">
        <v>12.25</v>
      </c>
      <c r="F35" s="150">
        <v>0.81</v>
      </c>
      <c r="G35" s="149">
        <v>2.11</v>
      </c>
      <c r="H35" s="147"/>
      <c r="I35" s="148" t="s">
        <v>93</v>
      </c>
      <c r="J35" s="148" t="s">
        <v>105</v>
      </c>
      <c r="K35" s="147"/>
      <c r="L35" s="151">
        <v>3.2099999999999997E-2</v>
      </c>
      <c r="M35" s="152">
        <v>5663675</v>
      </c>
      <c r="N35" s="153">
        <v>57.26</v>
      </c>
      <c r="O35" s="148" t="s">
        <v>1026</v>
      </c>
    </row>
    <row r="36" spans="1:15" x14ac:dyDescent="0.25">
      <c r="A36" s="55" t="s">
        <v>33</v>
      </c>
      <c r="B36" s="155" t="s">
        <v>33</v>
      </c>
      <c r="C36" s="148" t="s">
        <v>261</v>
      </c>
      <c r="D36" s="149">
        <v>12.6</v>
      </c>
      <c r="E36" s="149">
        <v>11.27</v>
      </c>
      <c r="F36" s="150">
        <v>1.1200000000000001</v>
      </c>
      <c r="G36" s="149">
        <v>2.41</v>
      </c>
      <c r="H36" s="147" t="s">
        <v>106</v>
      </c>
      <c r="I36" s="148" t="s">
        <v>93</v>
      </c>
      <c r="J36" s="148" t="s">
        <v>262</v>
      </c>
      <c r="K36" s="147"/>
      <c r="L36" s="151" t="s">
        <v>8</v>
      </c>
      <c r="M36" s="152">
        <v>5229779</v>
      </c>
      <c r="N36" s="153">
        <v>69.38</v>
      </c>
      <c r="O36" s="148" t="s">
        <v>1027</v>
      </c>
    </row>
    <row r="37" spans="1:15" x14ac:dyDescent="0.25">
      <c r="A37" s="55" t="s">
        <v>26</v>
      </c>
      <c r="B37" s="155" t="s">
        <v>26</v>
      </c>
      <c r="C37" s="148" t="s">
        <v>261</v>
      </c>
      <c r="D37" s="149">
        <v>10.9</v>
      </c>
      <c r="E37" s="149">
        <v>11.74</v>
      </c>
      <c r="F37" s="150">
        <v>0.93</v>
      </c>
      <c r="G37" s="149">
        <v>2.85</v>
      </c>
      <c r="H37" s="148" t="s">
        <v>91</v>
      </c>
      <c r="I37" s="148" t="s">
        <v>93</v>
      </c>
      <c r="J37" s="148" t="s">
        <v>262</v>
      </c>
      <c r="K37" s="147"/>
      <c r="L37" s="148" t="s">
        <v>8</v>
      </c>
      <c r="M37" s="152">
        <v>6664977</v>
      </c>
      <c r="N37" s="149">
        <v>75.14</v>
      </c>
      <c r="O37" s="148" t="s">
        <v>1028</v>
      </c>
    </row>
    <row r="38" spans="1:15" x14ac:dyDescent="0.25">
      <c r="A38" s="55" t="s">
        <v>83</v>
      </c>
      <c r="B38" s="155" t="s">
        <v>155</v>
      </c>
      <c r="C38" s="148" t="s">
        <v>261</v>
      </c>
      <c r="D38" s="149">
        <v>6.8</v>
      </c>
      <c r="E38" s="149">
        <v>11.89</v>
      </c>
      <c r="F38" s="150">
        <v>0.56999999999999995</v>
      </c>
      <c r="G38" s="149">
        <v>2.44</v>
      </c>
      <c r="H38" s="148" t="s">
        <v>267</v>
      </c>
      <c r="I38" s="148" t="s">
        <v>129</v>
      </c>
      <c r="J38" s="148" t="s">
        <v>262</v>
      </c>
      <c r="K38" s="147"/>
      <c r="L38" s="148" t="s">
        <v>8</v>
      </c>
      <c r="M38" s="152">
        <v>25765867</v>
      </c>
      <c r="N38" s="153">
        <v>181.98</v>
      </c>
      <c r="O38" s="148" t="s">
        <v>234</v>
      </c>
    </row>
    <row r="39" spans="1:15" x14ac:dyDescent="0.25">
      <c r="A39" s="55" t="s">
        <v>28</v>
      </c>
      <c r="B39" s="155" t="s">
        <v>28</v>
      </c>
      <c r="C39" s="148" t="s">
        <v>265</v>
      </c>
      <c r="D39" s="149">
        <v>9</v>
      </c>
      <c r="E39" s="149">
        <v>12.85</v>
      </c>
      <c r="F39" s="150">
        <v>0.7</v>
      </c>
      <c r="G39" s="149">
        <v>1.86</v>
      </c>
      <c r="H39" s="148" t="s">
        <v>93</v>
      </c>
      <c r="I39" s="148" t="s">
        <v>262</v>
      </c>
      <c r="J39" s="148" t="s">
        <v>127</v>
      </c>
      <c r="K39" s="147"/>
      <c r="L39" s="148" t="s">
        <v>1031</v>
      </c>
      <c r="M39" s="152">
        <v>2531314</v>
      </c>
      <c r="N39" s="149">
        <v>23.09</v>
      </c>
      <c r="O39" s="148" t="s">
        <v>1029</v>
      </c>
    </row>
    <row r="40" spans="1:15" x14ac:dyDescent="0.25">
      <c r="A40" s="55" t="s">
        <v>30</v>
      </c>
      <c r="B40" s="155" t="s">
        <v>30</v>
      </c>
      <c r="C40" s="148" t="s">
        <v>263</v>
      </c>
      <c r="D40" s="149">
        <v>8.9</v>
      </c>
      <c r="E40" s="153">
        <v>11.43</v>
      </c>
      <c r="F40" s="150">
        <v>0.78</v>
      </c>
      <c r="G40" s="149">
        <v>-0.36</v>
      </c>
      <c r="H40" s="148" t="s">
        <v>93</v>
      </c>
      <c r="I40" s="148" t="s">
        <v>262</v>
      </c>
      <c r="J40" s="148" t="s">
        <v>653</v>
      </c>
      <c r="K40" s="147"/>
      <c r="L40" s="151">
        <v>1.5900000000000001E-2</v>
      </c>
      <c r="M40" s="152">
        <v>1288500</v>
      </c>
      <c r="N40" s="149">
        <v>11.64</v>
      </c>
      <c r="O40" s="148" t="s">
        <v>1030</v>
      </c>
    </row>
    <row r="41" spans="1:15" x14ac:dyDescent="0.25">
      <c r="B41" s="139"/>
      <c r="C41" s="132"/>
      <c r="D41" s="133"/>
      <c r="E41" s="133"/>
      <c r="F41" s="134"/>
      <c r="G41" s="133"/>
      <c r="H41" s="132"/>
      <c r="I41" s="132"/>
      <c r="J41" s="132"/>
      <c r="K41" s="132"/>
      <c r="L41" s="132"/>
      <c r="M41" s="136"/>
      <c r="N41" s="133"/>
      <c r="O41" s="143"/>
    </row>
    <row r="42" spans="1:15" x14ac:dyDescent="0.25">
      <c r="B42" s="84"/>
      <c r="C42" s="80"/>
      <c r="D42" s="80"/>
      <c r="E42" s="80"/>
      <c r="F42" s="80"/>
      <c r="G42" s="80"/>
      <c r="L42" s="85"/>
      <c r="M42" s="80"/>
      <c r="N42" s="80"/>
      <c r="O42" s="85"/>
    </row>
    <row r="45" spans="1:15" x14ac:dyDescent="0.25">
      <c r="B45" s="111"/>
      <c r="C45" s="111"/>
      <c r="D45" s="111"/>
      <c r="E45" s="111"/>
      <c r="F45" s="111"/>
      <c r="G45" s="111"/>
      <c r="H45" s="111"/>
      <c r="I45" s="112" t="s">
        <v>87</v>
      </c>
      <c r="J45" s="111"/>
      <c r="K45" s="112"/>
      <c r="L45" s="111" t="s">
        <v>87</v>
      </c>
      <c r="M45" s="112"/>
      <c r="N45" s="112" t="s">
        <v>250</v>
      </c>
    </row>
    <row r="46" spans="1:15" x14ac:dyDescent="0.25">
      <c r="B46" s="114" t="s">
        <v>252</v>
      </c>
      <c r="C46" s="112" t="s">
        <v>38</v>
      </c>
      <c r="D46" s="112" t="s">
        <v>253</v>
      </c>
      <c r="E46" s="112" t="s">
        <v>254</v>
      </c>
      <c r="F46" s="112" t="s">
        <v>255</v>
      </c>
      <c r="G46" s="112" t="s">
        <v>256</v>
      </c>
      <c r="H46" s="113">
        <v>2018</v>
      </c>
      <c r="I46" s="113">
        <v>2019</v>
      </c>
      <c r="J46" s="113">
        <v>2020</v>
      </c>
      <c r="K46" s="113">
        <v>2021</v>
      </c>
      <c r="L46" s="112" t="s">
        <v>257</v>
      </c>
      <c r="M46" s="112" t="s">
        <v>249</v>
      </c>
      <c r="N46" s="112" t="s">
        <v>259</v>
      </c>
      <c r="O46" t="s">
        <v>1008</v>
      </c>
    </row>
    <row r="47" spans="1:15" x14ac:dyDescent="0.25">
      <c r="B47" s="139" t="s">
        <v>140</v>
      </c>
      <c r="C47" s="132" t="s">
        <v>261</v>
      </c>
      <c r="D47" s="133">
        <v>6.3</v>
      </c>
      <c r="E47" s="133">
        <v>11.53</v>
      </c>
      <c r="F47" s="134">
        <v>0.55000000000000004</v>
      </c>
      <c r="G47" s="133">
        <v>2.21</v>
      </c>
      <c r="H47" s="132" t="s">
        <v>99</v>
      </c>
      <c r="I47" s="132" t="s">
        <v>127</v>
      </c>
      <c r="J47" s="132" t="s">
        <v>262</v>
      </c>
      <c r="K47" s="132"/>
      <c r="L47" s="135" t="s">
        <v>8</v>
      </c>
      <c r="M47" s="136">
        <v>5063194</v>
      </c>
      <c r="N47" s="132">
        <v>31.27</v>
      </c>
      <c r="O47" s="143" t="s">
        <v>172</v>
      </c>
    </row>
    <row r="48" spans="1:15" x14ac:dyDescent="0.25">
      <c r="B48" s="139" t="s">
        <v>5</v>
      </c>
      <c r="C48" s="132" t="s">
        <v>263</v>
      </c>
      <c r="D48" s="138">
        <v>20.6</v>
      </c>
      <c r="E48" s="133">
        <v>12.79</v>
      </c>
      <c r="F48" s="134">
        <v>1.61</v>
      </c>
      <c r="G48" s="133">
        <v>1.1200000000000001</v>
      </c>
      <c r="H48" s="132" t="s">
        <v>92</v>
      </c>
      <c r="I48" s="132" t="s">
        <v>91</v>
      </c>
      <c r="J48" s="132" t="s">
        <v>98</v>
      </c>
      <c r="K48" s="132"/>
      <c r="L48" s="135">
        <v>4.7300000000000002E-2</v>
      </c>
      <c r="M48" s="136">
        <v>2406972</v>
      </c>
      <c r="N48" s="132">
        <v>48.71</v>
      </c>
      <c r="O48" s="143" t="s">
        <v>174</v>
      </c>
    </row>
    <row r="49" spans="2:15" x14ac:dyDescent="0.25">
      <c r="B49" s="139" t="s">
        <v>141</v>
      </c>
      <c r="C49" s="132" t="s">
        <v>261</v>
      </c>
      <c r="D49" s="133">
        <v>6.3</v>
      </c>
      <c r="E49" s="133">
        <v>11.65</v>
      </c>
      <c r="F49" s="134">
        <v>0.54</v>
      </c>
      <c r="G49" s="133">
        <v>2.4300000000000002</v>
      </c>
      <c r="H49" s="132" t="s">
        <v>100</v>
      </c>
      <c r="I49" s="132" t="s">
        <v>127</v>
      </c>
      <c r="J49" s="132" t="s">
        <v>262</v>
      </c>
      <c r="K49" s="132"/>
      <c r="L49" s="132" t="s">
        <v>8</v>
      </c>
      <c r="M49" s="137">
        <v>11876128</v>
      </c>
      <c r="N49" s="132">
        <v>73.88</v>
      </c>
      <c r="O49" s="143" t="s">
        <v>176</v>
      </c>
    </row>
    <row r="50" spans="2:15" x14ac:dyDescent="0.25">
      <c r="B50" s="139" t="s">
        <v>9</v>
      </c>
      <c r="C50" s="132" t="s">
        <v>264</v>
      </c>
      <c r="D50" s="133">
        <v>10.3</v>
      </c>
      <c r="E50" s="133">
        <v>11.9</v>
      </c>
      <c r="F50" s="134">
        <v>0.87</v>
      </c>
      <c r="G50" s="137">
        <v>1.83</v>
      </c>
      <c r="H50" s="132" t="s">
        <v>98</v>
      </c>
      <c r="I50" s="132" t="s">
        <v>98</v>
      </c>
      <c r="J50" s="132" t="s">
        <v>262</v>
      </c>
      <c r="K50" s="132">
        <v>0.1225</v>
      </c>
      <c r="L50" s="132">
        <v>0.23549999999999999</v>
      </c>
      <c r="M50" s="136">
        <v>12884912</v>
      </c>
      <c r="N50" s="132">
        <v>133.4</v>
      </c>
      <c r="O50" s="143" t="s">
        <v>1022</v>
      </c>
    </row>
    <row r="51" spans="2:15" x14ac:dyDescent="0.25">
      <c r="B51" s="139" t="s">
        <v>12</v>
      </c>
      <c r="C51" s="132" t="s">
        <v>261</v>
      </c>
      <c r="D51" s="133">
        <v>10.3</v>
      </c>
      <c r="E51" s="133">
        <v>12.3</v>
      </c>
      <c r="F51" s="134">
        <v>0.84</v>
      </c>
      <c r="G51" s="133">
        <v>1.87</v>
      </c>
      <c r="H51" s="132" t="s">
        <v>88</v>
      </c>
      <c r="I51" s="132" t="s">
        <v>96</v>
      </c>
      <c r="J51" s="132" t="s">
        <v>262</v>
      </c>
      <c r="K51" s="132"/>
      <c r="L51" s="135" t="s">
        <v>8</v>
      </c>
      <c r="M51" s="137">
        <v>2018789</v>
      </c>
      <c r="N51" s="132">
        <v>20.73</v>
      </c>
      <c r="O51" s="143" t="s">
        <v>1012</v>
      </c>
    </row>
    <row r="52" spans="2:15" x14ac:dyDescent="0.25">
      <c r="B52" s="139" t="s">
        <v>31</v>
      </c>
      <c r="C52" s="132" t="s">
        <v>261</v>
      </c>
      <c r="D52" s="138">
        <v>10.199999999999999</v>
      </c>
      <c r="E52" s="133">
        <v>11.24</v>
      </c>
      <c r="F52" s="134">
        <v>0.91</v>
      </c>
      <c r="G52" s="133">
        <v>1.6</v>
      </c>
      <c r="H52" s="132" t="s">
        <v>91</v>
      </c>
      <c r="I52" s="132" t="s">
        <v>93</v>
      </c>
      <c r="J52" s="132" t="s">
        <v>262</v>
      </c>
      <c r="K52" s="132"/>
      <c r="L52" s="132" t="s">
        <v>8</v>
      </c>
      <c r="M52" s="136">
        <v>6254000</v>
      </c>
      <c r="N52" s="132">
        <v>62.71</v>
      </c>
      <c r="O52" s="143" t="s">
        <v>1013</v>
      </c>
    </row>
    <row r="53" spans="2:15" x14ac:dyDescent="0.25">
      <c r="B53" s="139" t="s">
        <v>35</v>
      </c>
      <c r="C53" s="132" t="s">
        <v>261</v>
      </c>
      <c r="D53" s="133">
        <v>22.9</v>
      </c>
      <c r="E53" s="133">
        <v>11.47</v>
      </c>
      <c r="F53" s="134">
        <v>2</v>
      </c>
      <c r="G53" s="133">
        <v>1.59</v>
      </c>
      <c r="H53" s="132" t="s">
        <v>262</v>
      </c>
      <c r="I53" s="132" t="s">
        <v>98</v>
      </c>
      <c r="J53" s="132" t="s">
        <v>262</v>
      </c>
      <c r="K53" s="132"/>
      <c r="L53" s="135" t="s">
        <v>8</v>
      </c>
      <c r="M53" s="137">
        <v>2964600</v>
      </c>
      <c r="N53" s="132">
        <v>66.66</v>
      </c>
      <c r="O53" s="143" t="s">
        <v>1014</v>
      </c>
    </row>
    <row r="54" spans="2:15" x14ac:dyDescent="0.25">
      <c r="B54" s="139" t="s">
        <v>240</v>
      </c>
      <c r="C54" s="132" t="s">
        <v>261</v>
      </c>
      <c r="D54" s="133">
        <v>7.5</v>
      </c>
      <c r="E54" s="133">
        <v>11.89</v>
      </c>
      <c r="F54" s="134">
        <v>0.63</v>
      </c>
      <c r="G54" s="133">
        <v>-1.33</v>
      </c>
      <c r="H54" s="132" t="s">
        <v>97</v>
      </c>
      <c r="I54" s="132" t="s">
        <v>98</v>
      </c>
      <c r="J54" s="132"/>
      <c r="K54" s="132"/>
      <c r="L54" s="132">
        <v>9.4100000000000003E-2</v>
      </c>
      <c r="M54" s="136">
        <v>4789230</v>
      </c>
      <c r="N54" s="132">
        <v>35.57</v>
      </c>
      <c r="O54" s="143" t="s">
        <v>1023</v>
      </c>
    </row>
    <row r="55" spans="2:15" x14ac:dyDescent="0.25">
      <c r="B55" s="139" t="s">
        <v>142</v>
      </c>
      <c r="C55" s="132" t="s">
        <v>261</v>
      </c>
      <c r="D55" s="133">
        <v>7.2</v>
      </c>
      <c r="E55" s="133">
        <v>11.52</v>
      </c>
      <c r="F55" s="134">
        <v>0.63</v>
      </c>
      <c r="G55" s="133">
        <v>2.2799999999999998</v>
      </c>
      <c r="H55" s="132" t="s">
        <v>100</v>
      </c>
      <c r="I55" s="132" t="s">
        <v>127</v>
      </c>
      <c r="J55" s="132" t="s">
        <v>262</v>
      </c>
      <c r="K55" s="132"/>
      <c r="L55" s="135" t="s">
        <v>8</v>
      </c>
      <c r="M55" s="136">
        <v>4366385</v>
      </c>
      <c r="N55" s="132">
        <v>31.33</v>
      </c>
      <c r="O55" s="143" t="s">
        <v>186</v>
      </c>
    </row>
    <row r="56" spans="2:15" x14ac:dyDescent="0.25">
      <c r="B56" s="131" t="s">
        <v>143</v>
      </c>
      <c r="C56" s="131" t="s">
        <v>261</v>
      </c>
      <c r="D56" s="131">
        <v>6.1</v>
      </c>
      <c r="E56" s="131">
        <v>11.74</v>
      </c>
      <c r="F56" s="145">
        <v>0.52</v>
      </c>
      <c r="G56" s="131">
        <v>2.44</v>
      </c>
      <c r="H56" s="85" t="s">
        <v>101</v>
      </c>
      <c r="I56" s="85" t="s">
        <v>127</v>
      </c>
      <c r="J56" s="85" t="s">
        <v>262</v>
      </c>
      <c r="L56" s="146" t="s">
        <v>8</v>
      </c>
      <c r="M56" s="129">
        <v>7655754</v>
      </c>
      <c r="N56" s="85">
        <v>47.2</v>
      </c>
      <c r="O56" s="143" t="s">
        <v>188</v>
      </c>
    </row>
    <row r="57" spans="2:15" x14ac:dyDescent="0.25">
      <c r="B57" s="139" t="s">
        <v>14</v>
      </c>
      <c r="C57" s="132" t="s">
        <v>261</v>
      </c>
      <c r="D57" s="133">
        <v>6.7</v>
      </c>
      <c r="E57" s="133">
        <v>11.56</v>
      </c>
      <c r="F57" s="134">
        <v>0.57999999999999996</v>
      </c>
      <c r="G57" s="133">
        <v>2.2599999999999998</v>
      </c>
      <c r="H57" s="132" t="s">
        <v>102</v>
      </c>
      <c r="I57" s="132" t="s">
        <v>129</v>
      </c>
      <c r="J57" s="132" t="s">
        <v>262</v>
      </c>
      <c r="K57" s="132"/>
      <c r="L57" s="135" t="s">
        <v>8</v>
      </c>
      <c r="M57" s="136">
        <v>6493460</v>
      </c>
      <c r="N57" s="132">
        <v>43.86</v>
      </c>
      <c r="O57" s="143" t="s">
        <v>190</v>
      </c>
    </row>
    <row r="58" spans="2:15" x14ac:dyDescent="0.25">
      <c r="B58" s="139" t="s">
        <v>15</v>
      </c>
      <c r="C58" s="132" t="s">
        <v>261</v>
      </c>
      <c r="D58" s="133">
        <v>5.5</v>
      </c>
      <c r="E58" s="133">
        <v>11.42</v>
      </c>
      <c r="F58" s="134">
        <v>0.48</v>
      </c>
      <c r="G58" s="137">
        <v>2.34</v>
      </c>
      <c r="H58" s="132" t="s">
        <v>101</v>
      </c>
      <c r="I58" s="132" t="s">
        <v>127</v>
      </c>
      <c r="J58" s="132" t="s">
        <v>262</v>
      </c>
      <c r="K58" s="132"/>
      <c r="L58" s="135" t="s">
        <v>8</v>
      </c>
      <c r="M58" s="136">
        <v>17618712</v>
      </c>
      <c r="N58" s="132">
        <v>97.79</v>
      </c>
      <c r="O58" s="143" t="s">
        <v>192</v>
      </c>
    </row>
    <row r="59" spans="2:15" x14ac:dyDescent="0.25">
      <c r="B59" s="139" t="s">
        <v>144</v>
      </c>
      <c r="C59" s="132" t="s">
        <v>261</v>
      </c>
      <c r="D59" s="133">
        <v>17</v>
      </c>
      <c r="E59" s="133">
        <v>19.82</v>
      </c>
      <c r="F59" s="134">
        <v>0.86</v>
      </c>
      <c r="G59" s="133">
        <v>5.22</v>
      </c>
      <c r="H59" s="132" t="s">
        <v>88</v>
      </c>
      <c r="I59" s="132" t="s">
        <v>97</v>
      </c>
      <c r="J59" s="132" t="s">
        <v>91</v>
      </c>
      <c r="K59" s="132"/>
      <c r="L59" s="135">
        <v>6.3100000000000003E-2</v>
      </c>
      <c r="M59" s="136">
        <v>3451059</v>
      </c>
      <c r="N59" s="132">
        <v>58.47</v>
      </c>
      <c r="O59" s="143" t="s">
        <v>1010</v>
      </c>
    </row>
    <row r="60" spans="2:15" x14ac:dyDescent="0.25">
      <c r="B60" s="139" t="s">
        <v>17</v>
      </c>
      <c r="C60" s="132" t="s">
        <v>261</v>
      </c>
      <c r="D60" s="138">
        <v>8.1</v>
      </c>
      <c r="E60" s="133">
        <v>11.63</v>
      </c>
      <c r="F60" s="134">
        <v>0.7</v>
      </c>
      <c r="G60" s="137">
        <v>-1.37</v>
      </c>
      <c r="H60" s="132" t="s">
        <v>97</v>
      </c>
      <c r="I60" s="132" t="s">
        <v>98</v>
      </c>
      <c r="J60" s="132"/>
      <c r="K60" s="132"/>
      <c r="L60" s="135">
        <v>0.1067</v>
      </c>
      <c r="M60" s="136">
        <v>6939900</v>
      </c>
      <c r="N60" s="132">
        <v>54.81</v>
      </c>
      <c r="O60" s="143" t="s">
        <v>245</v>
      </c>
    </row>
    <row r="61" spans="2:15" x14ac:dyDescent="0.25">
      <c r="B61" s="139" t="s">
        <v>145</v>
      </c>
      <c r="C61" s="132" t="s">
        <v>261</v>
      </c>
      <c r="D61" s="133">
        <v>6.5</v>
      </c>
      <c r="E61" s="133">
        <v>8.5500000000000007</v>
      </c>
      <c r="F61" s="134">
        <v>0.76</v>
      </c>
      <c r="G61" s="133">
        <v>0.33</v>
      </c>
      <c r="H61" s="132" t="s">
        <v>93</v>
      </c>
      <c r="I61" s="132" t="s">
        <v>106</v>
      </c>
      <c r="J61" s="132" t="s">
        <v>93</v>
      </c>
      <c r="K61" s="132"/>
      <c r="L61" s="135">
        <v>9.4299999999999995E-2</v>
      </c>
      <c r="M61" s="137">
        <v>1468194</v>
      </c>
      <c r="N61" s="132">
        <v>9.7200000000000006</v>
      </c>
      <c r="O61" s="143" t="s">
        <v>1015</v>
      </c>
    </row>
    <row r="62" spans="2:15" x14ac:dyDescent="0.25">
      <c r="B62" s="139" t="s">
        <v>34</v>
      </c>
      <c r="C62" s="132" t="s">
        <v>261</v>
      </c>
      <c r="D62" s="133">
        <v>8.3000000000000007</v>
      </c>
      <c r="E62" s="133">
        <v>10.44</v>
      </c>
      <c r="F62" s="134">
        <v>0.8</v>
      </c>
      <c r="G62" s="133">
        <v>0.4</v>
      </c>
      <c r="H62" s="132" t="s">
        <v>94</v>
      </c>
      <c r="I62" s="132" t="s">
        <v>93</v>
      </c>
      <c r="J62" s="132" t="s">
        <v>93</v>
      </c>
      <c r="K62" s="132"/>
      <c r="L62" s="135">
        <v>8.0600000000000005E-2</v>
      </c>
      <c r="M62" s="137">
        <v>706644</v>
      </c>
      <c r="N62" s="132">
        <v>5.97</v>
      </c>
      <c r="O62" s="143" t="s">
        <v>1016</v>
      </c>
    </row>
    <row r="63" spans="2:15" x14ac:dyDescent="0.25">
      <c r="B63" s="139" t="s">
        <v>18</v>
      </c>
      <c r="C63" s="132" t="s">
        <v>261</v>
      </c>
      <c r="D63" s="133">
        <v>9.3000000000000007</v>
      </c>
      <c r="E63" s="133">
        <v>9.64</v>
      </c>
      <c r="F63" s="134">
        <v>0.96</v>
      </c>
      <c r="G63" s="137">
        <v>0.41</v>
      </c>
      <c r="H63" s="132" t="s">
        <v>95</v>
      </c>
      <c r="I63" s="132" t="s">
        <v>95</v>
      </c>
      <c r="J63" s="132" t="s">
        <v>93</v>
      </c>
      <c r="K63" s="132"/>
      <c r="L63" s="135">
        <v>6.4899999999999999E-2</v>
      </c>
      <c r="M63" s="136">
        <v>1518425</v>
      </c>
      <c r="N63" s="132">
        <v>13.82</v>
      </c>
      <c r="O63" s="143" t="s">
        <v>1017</v>
      </c>
    </row>
    <row r="64" spans="2:15" x14ac:dyDescent="0.25">
      <c r="B64" s="139" t="s">
        <v>19</v>
      </c>
      <c r="C64" s="132" t="s">
        <v>261</v>
      </c>
      <c r="D64" s="133">
        <v>7.4</v>
      </c>
      <c r="E64" s="133">
        <v>8.64</v>
      </c>
      <c r="F64" s="134">
        <v>0.86</v>
      </c>
      <c r="G64" s="133">
        <v>0.4</v>
      </c>
      <c r="H64" s="132" t="s">
        <v>94</v>
      </c>
      <c r="I64" s="132" t="s">
        <v>128</v>
      </c>
      <c r="J64" s="132" t="s">
        <v>93</v>
      </c>
      <c r="K64" s="132"/>
      <c r="L64" s="135">
        <v>8.0600000000000005E-2</v>
      </c>
      <c r="M64" s="136">
        <v>1017862</v>
      </c>
      <c r="N64" s="132">
        <v>7.49</v>
      </c>
      <c r="O64" s="143" t="s">
        <v>1018</v>
      </c>
    </row>
    <row r="65" spans="2:15" x14ac:dyDescent="0.25">
      <c r="B65" s="139" t="s">
        <v>20</v>
      </c>
      <c r="C65" s="132" t="s">
        <v>261</v>
      </c>
      <c r="D65" s="138">
        <v>9</v>
      </c>
      <c r="E65" s="133">
        <v>9.68</v>
      </c>
      <c r="F65" s="134">
        <v>0.93</v>
      </c>
      <c r="G65" s="133">
        <v>0.55000000000000004</v>
      </c>
      <c r="H65" s="131" t="s">
        <v>91</v>
      </c>
      <c r="I65" s="132" t="s">
        <v>95</v>
      </c>
      <c r="J65" s="132" t="s">
        <v>93</v>
      </c>
      <c r="K65" s="132"/>
      <c r="L65" s="132">
        <v>6.5799999999999997E-2</v>
      </c>
      <c r="M65" s="136">
        <v>377094</v>
      </c>
      <c r="N65" s="132">
        <v>3.39</v>
      </c>
      <c r="O65" s="143" t="s">
        <v>204</v>
      </c>
    </row>
    <row r="66" spans="2:15" x14ac:dyDescent="0.25">
      <c r="B66" s="139" t="s">
        <v>146</v>
      </c>
      <c r="C66" s="132" t="s">
        <v>261</v>
      </c>
      <c r="D66" s="138">
        <v>6.4</v>
      </c>
      <c r="E66" s="133">
        <v>11.38</v>
      </c>
      <c r="F66" s="134">
        <v>0.56000000000000005</v>
      </c>
      <c r="G66" s="133">
        <v>2.35</v>
      </c>
      <c r="H66" s="132" t="s">
        <v>266</v>
      </c>
      <c r="I66" s="132" t="s">
        <v>127</v>
      </c>
      <c r="J66" s="132" t="s">
        <v>262</v>
      </c>
      <c r="K66" s="132"/>
      <c r="L66" s="135" t="s">
        <v>8</v>
      </c>
      <c r="M66" s="136">
        <v>9703993</v>
      </c>
      <c r="N66" s="132">
        <v>61.88</v>
      </c>
      <c r="O66" s="143" t="s">
        <v>206</v>
      </c>
    </row>
    <row r="67" spans="2:15" x14ac:dyDescent="0.25">
      <c r="B67" s="139" t="s">
        <v>21</v>
      </c>
      <c r="C67" s="132" t="s">
        <v>261</v>
      </c>
      <c r="D67" s="133">
        <v>6.5</v>
      </c>
      <c r="E67" s="133">
        <v>8.75</v>
      </c>
      <c r="F67" s="134">
        <v>0.74</v>
      </c>
      <c r="G67" s="133">
        <v>0.15</v>
      </c>
      <c r="H67" s="132" t="s">
        <v>97</v>
      </c>
      <c r="I67" s="132" t="s">
        <v>95</v>
      </c>
      <c r="J67" s="132" t="s">
        <v>106</v>
      </c>
      <c r="K67" s="132"/>
      <c r="L67" s="132">
        <v>7.1400000000000005E-2</v>
      </c>
      <c r="M67" s="136">
        <v>572360</v>
      </c>
      <c r="N67" s="132">
        <v>3.74</v>
      </c>
      <c r="O67" s="143" t="s">
        <v>1019</v>
      </c>
    </row>
    <row r="68" spans="2:15" x14ac:dyDescent="0.25">
      <c r="B68" s="139" t="s">
        <v>147</v>
      </c>
      <c r="C68" s="132" t="s">
        <v>265</v>
      </c>
      <c r="D68" s="133">
        <v>7.4</v>
      </c>
      <c r="E68" s="133">
        <v>12.33</v>
      </c>
      <c r="F68" s="134">
        <v>0.6</v>
      </c>
      <c r="G68" s="133">
        <v>2.64</v>
      </c>
      <c r="H68" s="132">
        <v>5.5E-2</v>
      </c>
      <c r="I68" s="132" t="s">
        <v>106</v>
      </c>
      <c r="J68" s="132" t="s">
        <v>262</v>
      </c>
      <c r="K68" s="132"/>
      <c r="L68" s="132" t="s">
        <v>8</v>
      </c>
      <c r="M68" s="136">
        <v>5850340</v>
      </c>
      <c r="N68" s="132">
        <v>45.8</v>
      </c>
      <c r="O68" s="143" t="s">
        <v>210</v>
      </c>
    </row>
    <row r="69" spans="2:15" x14ac:dyDescent="0.25">
      <c r="B69" s="139" t="s">
        <v>148</v>
      </c>
      <c r="C69" s="132" t="s">
        <v>264</v>
      </c>
      <c r="D69" s="133">
        <v>9.3000000000000007</v>
      </c>
      <c r="E69" s="137">
        <v>12.28</v>
      </c>
      <c r="F69" s="134">
        <v>0.76</v>
      </c>
      <c r="G69" s="133">
        <v>1.95</v>
      </c>
      <c r="H69" s="132" t="s">
        <v>98</v>
      </c>
      <c r="I69" s="132" t="s">
        <v>98</v>
      </c>
      <c r="J69" s="132" t="s">
        <v>262</v>
      </c>
      <c r="K69" s="132">
        <v>0.115</v>
      </c>
      <c r="L69" s="132">
        <v>0.15970000000000001</v>
      </c>
      <c r="M69" s="136">
        <v>20979349</v>
      </c>
      <c r="N69" s="132">
        <v>198.03</v>
      </c>
      <c r="O69" s="143" t="s">
        <v>1024</v>
      </c>
    </row>
    <row r="70" spans="2:15" x14ac:dyDescent="0.25">
      <c r="B70" s="139" t="s">
        <v>149</v>
      </c>
      <c r="C70" s="132" t="s">
        <v>263</v>
      </c>
      <c r="D70" s="133">
        <v>7.6</v>
      </c>
      <c r="E70" s="133">
        <v>11.79</v>
      </c>
      <c r="F70" s="134">
        <v>0.64</v>
      </c>
      <c r="G70" s="133">
        <v>1.36</v>
      </c>
      <c r="H70" s="132" t="s">
        <v>95</v>
      </c>
      <c r="I70" s="132" t="s">
        <v>262</v>
      </c>
      <c r="J70" s="132" t="s">
        <v>649</v>
      </c>
      <c r="K70" s="132"/>
      <c r="L70" s="132">
        <v>8.0999999999999996E-3</v>
      </c>
      <c r="M70" s="136">
        <v>6803096</v>
      </c>
      <c r="N70" s="132">
        <v>55.51</v>
      </c>
      <c r="O70" s="143" t="s">
        <v>1025</v>
      </c>
    </row>
    <row r="71" spans="2:15" x14ac:dyDescent="0.25">
      <c r="B71" s="139" t="s">
        <v>150</v>
      </c>
      <c r="C71" s="132" t="s">
        <v>261</v>
      </c>
      <c r="D71" s="133">
        <v>14.1</v>
      </c>
      <c r="E71" s="133">
        <v>15.06</v>
      </c>
      <c r="F71" s="134">
        <v>0.94</v>
      </c>
      <c r="G71" s="133">
        <v>3.94</v>
      </c>
      <c r="H71" s="132" t="s">
        <v>107</v>
      </c>
      <c r="I71" s="132" t="s">
        <v>108</v>
      </c>
      <c r="J71" s="132" t="s">
        <v>93</v>
      </c>
      <c r="K71" s="132"/>
      <c r="L71" s="135">
        <v>5.1999999999999998E-2</v>
      </c>
      <c r="M71" s="136">
        <v>1854315</v>
      </c>
      <c r="N71" s="132">
        <v>26.19</v>
      </c>
      <c r="O71" s="143" t="s">
        <v>216</v>
      </c>
    </row>
    <row r="72" spans="2:15" x14ac:dyDescent="0.25">
      <c r="B72" s="139" t="s">
        <v>151</v>
      </c>
      <c r="C72" s="132" t="s">
        <v>261</v>
      </c>
      <c r="D72" s="133">
        <v>8.5</v>
      </c>
      <c r="E72" s="133">
        <v>8.8800000000000008</v>
      </c>
      <c r="F72" s="134">
        <v>0.96</v>
      </c>
      <c r="G72" s="133">
        <v>0.37</v>
      </c>
      <c r="H72" s="132" t="s">
        <v>93</v>
      </c>
      <c r="I72" s="132" t="s">
        <v>93</v>
      </c>
      <c r="J72" s="132" t="s">
        <v>93</v>
      </c>
      <c r="K72" s="132"/>
      <c r="L72" s="132">
        <v>6.4899999999999999E-2</v>
      </c>
      <c r="M72" s="136">
        <v>7436789</v>
      </c>
      <c r="N72" s="132">
        <v>67.03</v>
      </c>
      <c r="O72" s="143" t="s">
        <v>1020</v>
      </c>
    </row>
    <row r="73" spans="2:15" x14ac:dyDescent="0.25">
      <c r="B73" s="139" t="s">
        <v>152</v>
      </c>
      <c r="C73" s="132" t="s">
        <v>261</v>
      </c>
      <c r="D73" s="133">
        <v>6</v>
      </c>
      <c r="E73" s="133">
        <v>11.52</v>
      </c>
      <c r="F73" s="134">
        <v>0.52</v>
      </c>
      <c r="G73" s="133">
        <v>2.2799999999999998</v>
      </c>
      <c r="H73" s="132" t="s">
        <v>103</v>
      </c>
      <c r="I73" s="132" t="s">
        <v>127</v>
      </c>
      <c r="J73" s="132" t="s">
        <v>262</v>
      </c>
      <c r="K73" s="132"/>
      <c r="L73" s="135" t="s">
        <v>8</v>
      </c>
      <c r="M73" s="136">
        <v>8766671</v>
      </c>
      <c r="N73" s="132">
        <v>52.96</v>
      </c>
      <c r="O73" s="143" t="s">
        <v>220</v>
      </c>
    </row>
    <row r="74" spans="2:15" x14ac:dyDescent="0.25">
      <c r="B74" s="139" t="s">
        <v>24</v>
      </c>
      <c r="C74" s="132" t="s">
        <v>261</v>
      </c>
      <c r="D74" s="133">
        <v>5.5</v>
      </c>
      <c r="E74" s="133">
        <v>11.54</v>
      </c>
      <c r="F74" s="134">
        <v>0.48</v>
      </c>
      <c r="G74" s="133">
        <v>1.92</v>
      </c>
      <c r="H74" s="132" t="s">
        <v>104</v>
      </c>
      <c r="I74" s="132" t="s">
        <v>127</v>
      </c>
      <c r="J74" s="132" t="s">
        <v>262</v>
      </c>
      <c r="K74" s="132"/>
      <c r="L74" s="135" t="s">
        <v>8</v>
      </c>
      <c r="M74" s="137">
        <v>12071922</v>
      </c>
      <c r="N74" s="132">
        <v>66.34</v>
      </c>
      <c r="O74" s="143" t="s">
        <v>222</v>
      </c>
    </row>
    <row r="75" spans="2:15" x14ac:dyDescent="0.25">
      <c r="B75" s="139" t="s">
        <v>25</v>
      </c>
      <c r="C75" s="132" t="s">
        <v>261</v>
      </c>
      <c r="D75" s="133">
        <v>7.3</v>
      </c>
      <c r="E75" s="133">
        <v>9.24</v>
      </c>
      <c r="F75" s="134">
        <v>0.79</v>
      </c>
      <c r="G75" s="133">
        <v>0.55000000000000004</v>
      </c>
      <c r="H75" s="132" t="s">
        <v>91</v>
      </c>
      <c r="I75" s="132" t="s">
        <v>95</v>
      </c>
      <c r="J75" s="131" t="s">
        <v>93</v>
      </c>
      <c r="K75" s="132"/>
      <c r="L75" s="132">
        <v>0.1</v>
      </c>
      <c r="M75" s="136">
        <v>1577723</v>
      </c>
      <c r="N75" s="132">
        <v>11.91</v>
      </c>
      <c r="O75" s="143" t="s">
        <v>1021</v>
      </c>
    </row>
    <row r="76" spans="2:15" x14ac:dyDescent="0.25">
      <c r="B76" s="139" t="s">
        <v>153</v>
      </c>
      <c r="C76" s="132" t="s">
        <v>261</v>
      </c>
      <c r="D76" s="133">
        <v>12.5</v>
      </c>
      <c r="E76" s="133">
        <v>14.01</v>
      </c>
      <c r="F76" s="134">
        <v>0.89</v>
      </c>
      <c r="G76" s="133">
        <v>1.05</v>
      </c>
      <c r="H76" s="132" t="s">
        <v>90</v>
      </c>
      <c r="I76" s="132" t="s">
        <v>89</v>
      </c>
      <c r="J76" s="132" t="s">
        <v>262</v>
      </c>
      <c r="K76" s="132"/>
      <c r="L76" s="135" t="s">
        <v>8</v>
      </c>
      <c r="M76" s="136">
        <v>4331317</v>
      </c>
      <c r="N76" s="132">
        <v>54.4</v>
      </c>
      <c r="O76" s="143" t="s">
        <v>1011</v>
      </c>
    </row>
    <row r="77" spans="2:15" x14ac:dyDescent="0.25">
      <c r="B77" s="139" t="s">
        <v>84</v>
      </c>
      <c r="C77" s="132" t="s">
        <v>261</v>
      </c>
      <c r="D77" s="133">
        <v>9.1999999999999993</v>
      </c>
      <c r="E77" s="133">
        <v>12.18</v>
      </c>
      <c r="F77" s="134">
        <v>0.76</v>
      </c>
      <c r="G77" s="133">
        <v>2.11</v>
      </c>
      <c r="H77" s="132"/>
      <c r="I77" s="132" t="s">
        <v>93</v>
      </c>
      <c r="J77" s="132" t="s">
        <v>105</v>
      </c>
      <c r="K77" s="132"/>
      <c r="L77" s="135">
        <v>3.2099999999999997E-2</v>
      </c>
      <c r="M77" s="136">
        <v>4225921</v>
      </c>
      <c r="N77" s="132">
        <v>38.700000000000003</v>
      </c>
      <c r="O77" s="143" t="s">
        <v>1026</v>
      </c>
    </row>
    <row r="78" spans="2:15" x14ac:dyDescent="0.25">
      <c r="B78" s="139" t="s">
        <v>33</v>
      </c>
      <c r="C78" s="132" t="s">
        <v>261</v>
      </c>
      <c r="D78" s="133">
        <v>11.1</v>
      </c>
      <c r="E78" s="133">
        <v>11.17</v>
      </c>
      <c r="F78" s="134">
        <v>0.99</v>
      </c>
      <c r="G78" s="133">
        <v>2.41</v>
      </c>
      <c r="H78" s="132" t="s">
        <v>106</v>
      </c>
      <c r="I78" s="132" t="s">
        <v>93</v>
      </c>
      <c r="J78" s="132" t="s">
        <v>262</v>
      </c>
      <c r="K78" s="132"/>
      <c r="L78" s="135" t="s">
        <v>8</v>
      </c>
      <c r="M78" s="136">
        <v>4125086</v>
      </c>
      <c r="N78" s="132">
        <v>45.73</v>
      </c>
      <c r="O78" s="143" t="s">
        <v>1027</v>
      </c>
    </row>
    <row r="79" spans="2:15" x14ac:dyDescent="0.25">
      <c r="B79" s="131" t="s">
        <v>26</v>
      </c>
      <c r="C79" s="131" t="s">
        <v>261</v>
      </c>
      <c r="D79" s="131">
        <v>9.9</v>
      </c>
      <c r="E79" s="131">
        <v>11.56</v>
      </c>
      <c r="F79" s="145">
        <v>0.86</v>
      </c>
      <c r="G79" s="131">
        <v>2.85</v>
      </c>
      <c r="H79" s="85" t="s">
        <v>91</v>
      </c>
      <c r="I79" s="85" t="s">
        <v>93</v>
      </c>
      <c r="J79" s="85" t="s">
        <v>262</v>
      </c>
      <c r="L79" s="146" t="s">
        <v>8</v>
      </c>
      <c r="M79" s="129">
        <v>5391128</v>
      </c>
      <c r="N79" s="85">
        <v>54.2</v>
      </c>
      <c r="O79" s="143" t="s">
        <v>1028</v>
      </c>
    </row>
    <row r="80" spans="2:15" x14ac:dyDescent="0.25">
      <c r="B80" s="139" t="s">
        <v>155</v>
      </c>
      <c r="C80" s="132" t="s">
        <v>261</v>
      </c>
      <c r="D80" s="133">
        <v>6.3</v>
      </c>
      <c r="E80" s="133">
        <v>11.77</v>
      </c>
      <c r="F80" s="134">
        <v>0.54</v>
      </c>
      <c r="G80" s="133">
        <v>2.44</v>
      </c>
      <c r="H80" s="132" t="s">
        <v>267</v>
      </c>
      <c r="I80" s="132" t="s">
        <v>129</v>
      </c>
      <c r="J80" s="132" t="s">
        <v>262</v>
      </c>
      <c r="K80" s="132"/>
      <c r="L80" s="132" t="s">
        <v>8</v>
      </c>
      <c r="M80" s="136">
        <v>15001113</v>
      </c>
      <c r="N80" s="132">
        <v>94.92</v>
      </c>
      <c r="O80" s="143" t="s">
        <v>234</v>
      </c>
    </row>
    <row r="81" spans="2:15" x14ac:dyDescent="0.25">
      <c r="B81" s="139" t="s">
        <v>28</v>
      </c>
      <c r="C81" s="132" t="s">
        <v>265</v>
      </c>
      <c r="D81" s="133">
        <v>8.1999999999999993</v>
      </c>
      <c r="E81" s="133">
        <v>12.01</v>
      </c>
      <c r="F81" s="134">
        <v>0.68</v>
      </c>
      <c r="G81" s="137">
        <v>1.86</v>
      </c>
      <c r="H81" s="132" t="s">
        <v>93</v>
      </c>
      <c r="I81" s="132" t="s">
        <v>262</v>
      </c>
      <c r="J81" s="132" t="s">
        <v>127</v>
      </c>
      <c r="K81" s="132"/>
      <c r="L81" s="132">
        <v>3.85E-2</v>
      </c>
      <c r="M81" s="136">
        <v>1734703</v>
      </c>
      <c r="N81" s="132">
        <v>14.85</v>
      </c>
      <c r="O81" s="143" t="s">
        <v>1029</v>
      </c>
    </row>
    <row r="82" spans="2:15" x14ac:dyDescent="0.25">
      <c r="B82" s="139" t="s">
        <v>30</v>
      </c>
      <c r="C82" s="132" t="s">
        <v>263</v>
      </c>
      <c r="D82" s="133">
        <v>8.4</v>
      </c>
      <c r="E82" s="133">
        <v>10.76</v>
      </c>
      <c r="F82" s="134">
        <v>0.78</v>
      </c>
      <c r="G82" s="133">
        <v>-0.36</v>
      </c>
      <c r="H82" s="132" t="s">
        <v>93</v>
      </c>
      <c r="I82" s="132" t="s">
        <v>262</v>
      </c>
      <c r="J82" s="131" t="s">
        <v>653</v>
      </c>
      <c r="K82" s="132"/>
      <c r="L82" s="132">
        <v>1.47E-2</v>
      </c>
      <c r="M82" s="136">
        <v>1088616</v>
      </c>
      <c r="N82" s="132">
        <v>9.1</v>
      </c>
      <c r="O82" s="143" t="s">
        <v>1030</v>
      </c>
    </row>
    <row r="83" spans="2:15" x14ac:dyDescent="0.25">
      <c r="B83" s="139"/>
      <c r="C83" s="132"/>
      <c r="D83" s="133"/>
      <c r="E83" s="133"/>
      <c r="F83" s="134"/>
      <c r="G83" s="133"/>
      <c r="H83" s="135"/>
      <c r="I83" s="132"/>
      <c r="J83" s="132"/>
      <c r="K83" s="132"/>
      <c r="L83" s="132"/>
      <c r="M83" s="136"/>
      <c r="N83" s="132"/>
      <c r="O83" s="143"/>
    </row>
    <row r="84" spans="2:15" x14ac:dyDescent="0.25">
      <c r="B84" s="139"/>
      <c r="C84" s="132"/>
      <c r="D84" s="133"/>
      <c r="E84" s="133"/>
      <c r="F84" s="134"/>
      <c r="G84" s="133"/>
      <c r="H84" s="132"/>
      <c r="I84" s="132"/>
      <c r="J84" s="132"/>
      <c r="K84" s="132"/>
      <c r="L84" s="132"/>
      <c r="M84" s="136"/>
      <c r="N84" s="132"/>
      <c r="O84" s="143"/>
    </row>
    <row r="85" spans="2:15" x14ac:dyDescent="0.25">
      <c r="B85" s="139"/>
      <c r="C85" s="132"/>
      <c r="D85" s="138"/>
      <c r="E85" s="133"/>
      <c r="F85" s="134"/>
      <c r="G85" s="133"/>
      <c r="H85" s="132"/>
      <c r="I85" s="132"/>
      <c r="J85" s="132"/>
      <c r="K85" s="132"/>
      <c r="L85" s="132"/>
      <c r="M85" s="136"/>
      <c r="N85" s="132"/>
      <c r="O85" s="143"/>
    </row>
  </sheetData>
  <sortState ref="B47:O82">
    <sortCondition ref="B47:B8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24"/>
  <sheetViews>
    <sheetView workbookViewId="0">
      <selection activeCell="A2" sqref="A1:C1048576"/>
    </sheetView>
  </sheetViews>
  <sheetFormatPr defaultRowHeight="15" outlineLevelRow="2" x14ac:dyDescent="0.25"/>
  <sheetData>
    <row r="1" spans="1:3" x14ac:dyDescent="0.25">
      <c r="A1" t="s">
        <v>600</v>
      </c>
      <c r="B1" t="s">
        <v>601</v>
      </c>
      <c r="C1" t="s">
        <v>602</v>
      </c>
    </row>
    <row r="2" spans="1:3" outlineLevel="2" x14ac:dyDescent="0.25">
      <c r="A2" t="s">
        <v>140</v>
      </c>
      <c r="B2">
        <v>9.73</v>
      </c>
      <c r="C2" s="129">
        <v>1399661</v>
      </c>
    </row>
    <row r="3" spans="1:3" outlineLevel="2" x14ac:dyDescent="0.25">
      <c r="A3" t="s">
        <v>140</v>
      </c>
      <c r="B3">
        <v>16.614000000000001</v>
      </c>
      <c r="C3" s="129">
        <v>2409583</v>
      </c>
    </row>
    <row r="4" spans="1:3" outlineLevel="2" x14ac:dyDescent="0.25">
      <c r="A4" t="s">
        <v>140</v>
      </c>
      <c r="B4">
        <v>15.452999999999999</v>
      </c>
      <c r="C4" s="129">
        <v>2251162</v>
      </c>
    </row>
    <row r="5" spans="1:3" outlineLevel="2" x14ac:dyDescent="0.25">
      <c r="A5" t="s">
        <v>140</v>
      </c>
      <c r="B5">
        <v>11.651</v>
      </c>
      <c r="C5" s="129">
        <v>1699218</v>
      </c>
    </row>
    <row r="6" spans="1:3" outlineLevel="2" x14ac:dyDescent="0.25">
      <c r="A6" t="s">
        <v>140</v>
      </c>
      <c r="B6">
        <v>24.818999999999999</v>
      </c>
      <c r="C6" s="129">
        <v>3567770</v>
      </c>
    </row>
    <row r="7" spans="1:3" s="147" customFormat="1" outlineLevel="1" x14ac:dyDescent="0.25">
      <c r="A7" s="130" t="s">
        <v>612</v>
      </c>
      <c r="B7" s="147">
        <f>SUBTOTAL(9,B2:B6)</f>
        <v>78.266999999999996</v>
      </c>
      <c r="C7" s="129">
        <f>SUBTOTAL(9,C2:C6)</f>
        <v>11327394</v>
      </c>
    </row>
    <row r="8" spans="1:3" outlineLevel="2" x14ac:dyDescent="0.25">
      <c r="A8" t="s">
        <v>5</v>
      </c>
      <c r="B8">
        <v>10.103999999999999</v>
      </c>
      <c r="C8" s="129">
        <v>503569</v>
      </c>
    </row>
    <row r="9" spans="1:3" outlineLevel="2" x14ac:dyDescent="0.25">
      <c r="A9" t="s">
        <v>5</v>
      </c>
      <c r="B9">
        <v>8.6020000000000003</v>
      </c>
      <c r="C9" s="129">
        <v>429787</v>
      </c>
    </row>
    <row r="10" spans="1:3" outlineLevel="2" x14ac:dyDescent="0.25">
      <c r="A10" t="s">
        <v>5</v>
      </c>
      <c r="B10">
        <v>10.699</v>
      </c>
      <c r="C10" s="129">
        <v>544729</v>
      </c>
    </row>
    <row r="11" spans="1:3" outlineLevel="2" x14ac:dyDescent="0.25">
      <c r="A11" t="s">
        <v>5</v>
      </c>
      <c r="B11">
        <v>13.638</v>
      </c>
      <c r="C11" s="129">
        <v>671231</v>
      </c>
    </row>
    <row r="12" spans="1:3" outlineLevel="2" x14ac:dyDescent="0.25">
      <c r="A12" t="s">
        <v>5</v>
      </c>
      <c r="B12">
        <v>27.193999999999999</v>
      </c>
      <c r="C12" s="129">
        <v>1291754</v>
      </c>
    </row>
    <row r="13" spans="1:3" s="147" customFormat="1" outlineLevel="1" x14ac:dyDescent="0.25">
      <c r="A13" s="130" t="s">
        <v>613</v>
      </c>
      <c r="B13" s="147">
        <f>SUBTOTAL(9,B8:B12)</f>
        <v>70.236999999999995</v>
      </c>
      <c r="C13" s="129">
        <f>SUBTOTAL(9,C8:C12)</f>
        <v>3441070</v>
      </c>
    </row>
    <row r="14" spans="1:3" outlineLevel="2" x14ac:dyDescent="0.25">
      <c r="A14" t="s">
        <v>392</v>
      </c>
      <c r="B14">
        <v>14.795</v>
      </c>
      <c r="C14" s="129">
        <v>356543</v>
      </c>
    </row>
    <row r="15" spans="1:3" outlineLevel="2" x14ac:dyDescent="0.25">
      <c r="A15" t="s">
        <v>392</v>
      </c>
      <c r="B15">
        <v>15.916</v>
      </c>
      <c r="C15" s="129">
        <v>384553</v>
      </c>
    </row>
    <row r="16" spans="1:3" outlineLevel="2" x14ac:dyDescent="0.25">
      <c r="A16" t="s">
        <v>392</v>
      </c>
      <c r="B16">
        <v>8.2080000000000002</v>
      </c>
      <c r="C16" s="129">
        <v>201244</v>
      </c>
    </row>
    <row r="17" spans="1:3" outlineLevel="2" x14ac:dyDescent="0.25">
      <c r="A17" t="s">
        <v>392</v>
      </c>
      <c r="B17">
        <v>9.7880000000000003</v>
      </c>
      <c r="C17" s="129">
        <v>236308</v>
      </c>
    </row>
    <row r="18" spans="1:3" outlineLevel="2" x14ac:dyDescent="0.25">
      <c r="A18" t="s">
        <v>392</v>
      </c>
      <c r="B18">
        <v>13.863</v>
      </c>
      <c r="C18" s="129">
        <v>326941</v>
      </c>
    </row>
    <row r="19" spans="1:3" s="147" customFormat="1" outlineLevel="1" x14ac:dyDescent="0.25">
      <c r="A19" s="130" t="s">
        <v>661</v>
      </c>
      <c r="B19" s="147">
        <f>SUBTOTAL(9,B14:B18)</f>
        <v>62.569999999999993</v>
      </c>
      <c r="C19" s="129">
        <f>SUBTOTAL(9,C14:C18)</f>
        <v>1505589</v>
      </c>
    </row>
    <row r="20" spans="1:3" outlineLevel="2" x14ac:dyDescent="0.25">
      <c r="A20" t="s">
        <v>393</v>
      </c>
      <c r="B20">
        <v>2.3180000000000001</v>
      </c>
      <c r="C20" s="129">
        <v>86285</v>
      </c>
    </row>
    <row r="21" spans="1:3" outlineLevel="2" x14ac:dyDescent="0.25">
      <c r="A21" t="s">
        <v>393</v>
      </c>
      <c r="B21">
        <v>4.7069999999999999</v>
      </c>
      <c r="C21" s="129">
        <v>176813</v>
      </c>
    </row>
    <row r="22" spans="1:3" outlineLevel="2" x14ac:dyDescent="0.25">
      <c r="A22" t="s">
        <v>393</v>
      </c>
      <c r="B22">
        <v>1.9159999999999999</v>
      </c>
      <c r="C22" s="129">
        <v>73132</v>
      </c>
    </row>
    <row r="23" spans="1:3" outlineLevel="2" x14ac:dyDescent="0.25">
      <c r="A23" t="s">
        <v>393</v>
      </c>
      <c r="B23">
        <v>4.8460000000000001</v>
      </c>
      <c r="C23" s="129">
        <v>186790</v>
      </c>
    </row>
    <row r="24" spans="1:3" outlineLevel="2" x14ac:dyDescent="0.25">
      <c r="A24" t="s">
        <v>393</v>
      </c>
      <c r="B24">
        <v>3.0529999999999999</v>
      </c>
      <c r="C24" s="129">
        <v>113820</v>
      </c>
    </row>
    <row r="25" spans="1:3" s="147" customFormat="1" outlineLevel="1" x14ac:dyDescent="0.25">
      <c r="A25" s="130" t="s">
        <v>662</v>
      </c>
      <c r="B25" s="147">
        <f>SUBTOTAL(9,B20:B24)</f>
        <v>16.84</v>
      </c>
      <c r="C25" s="129">
        <f>SUBTOTAL(9,C20:C24)</f>
        <v>636840</v>
      </c>
    </row>
    <row r="26" spans="1:3" outlineLevel="2" x14ac:dyDescent="0.25">
      <c r="A26" t="s">
        <v>141</v>
      </c>
      <c r="B26">
        <v>19.631</v>
      </c>
      <c r="C26" s="129">
        <v>2945093</v>
      </c>
    </row>
    <row r="27" spans="1:3" outlineLevel="2" x14ac:dyDescent="0.25">
      <c r="A27" t="s">
        <v>141</v>
      </c>
      <c r="B27">
        <v>18.86</v>
      </c>
      <c r="C27" s="129">
        <v>2816045</v>
      </c>
    </row>
    <row r="28" spans="1:3" outlineLevel="2" x14ac:dyDescent="0.25">
      <c r="A28" t="s">
        <v>141</v>
      </c>
      <c r="B28">
        <v>18.321000000000002</v>
      </c>
      <c r="C28" s="129">
        <v>2763477</v>
      </c>
    </row>
    <row r="29" spans="1:3" outlineLevel="2" x14ac:dyDescent="0.25">
      <c r="A29" t="s">
        <v>141</v>
      </c>
      <c r="B29">
        <v>17.611999999999998</v>
      </c>
      <c r="C29" s="129">
        <v>2590687</v>
      </c>
    </row>
    <row r="30" spans="1:3" outlineLevel="2" x14ac:dyDescent="0.25">
      <c r="A30" t="s">
        <v>141</v>
      </c>
      <c r="B30">
        <v>44.543999999999997</v>
      </c>
      <c r="C30" s="129">
        <v>6460481</v>
      </c>
    </row>
    <row r="31" spans="1:3" s="147" customFormat="1" outlineLevel="1" x14ac:dyDescent="0.25">
      <c r="A31" s="130" t="s">
        <v>614</v>
      </c>
      <c r="B31" s="147">
        <f>SUBTOTAL(9,B26:B30)</f>
        <v>118.96799999999999</v>
      </c>
      <c r="C31" s="129">
        <f>SUBTOTAL(9,C26:C30)</f>
        <v>17575783</v>
      </c>
    </row>
    <row r="32" spans="1:3" outlineLevel="2" x14ac:dyDescent="0.25">
      <c r="A32" t="s">
        <v>270</v>
      </c>
      <c r="B32">
        <v>60.311</v>
      </c>
      <c r="C32" s="129">
        <v>4540205</v>
      </c>
    </row>
    <row r="33" spans="1:3" outlineLevel="2" x14ac:dyDescent="0.25">
      <c r="A33" t="s">
        <v>270</v>
      </c>
      <c r="B33">
        <v>77.191999999999993</v>
      </c>
      <c r="C33" s="129">
        <v>5839277</v>
      </c>
    </row>
    <row r="34" spans="1:3" outlineLevel="2" x14ac:dyDescent="0.25">
      <c r="A34" t="s">
        <v>270</v>
      </c>
      <c r="B34">
        <v>84.272999999999996</v>
      </c>
      <c r="C34" s="129">
        <v>6302046</v>
      </c>
    </row>
    <row r="35" spans="1:3" outlineLevel="2" x14ac:dyDescent="0.25">
      <c r="A35" t="s">
        <v>270</v>
      </c>
      <c r="B35">
        <v>125.408</v>
      </c>
      <c r="C35" s="129">
        <v>9114724</v>
      </c>
    </row>
    <row r="36" spans="1:3" outlineLevel="2" x14ac:dyDescent="0.25">
      <c r="A36" t="s">
        <v>270</v>
      </c>
      <c r="B36">
        <v>114.051</v>
      </c>
      <c r="C36" s="129">
        <v>8546483</v>
      </c>
    </row>
    <row r="37" spans="1:3" s="147" customFormat="1" outlineLevel="1" x14ac:dyDescent="0.25">
      <c r="A37" s="130" t="s">
        <v>663</v>
      </c>
      <c r="B37" s="147">
        <f>SUBTOTAL(9,B32:B36)</f>
        <v>461.23499999999996</v>
      </c>
      <c r="C37" s="129">
        <f>SUBTOTAL(9,C32:C36)</f>
        <v>34342735</v>
      </c>
    </row>
    <row r="38" spans="1:3" outlineLevel="2" x14ac:dyDescent="0.25">
      <c r="A38" t="s">
        <v>402</v>
      </c>
      <c r="B38">
        <v>20.260999999999999</v>
      </c>
      <c r="C38" s="129">
        <v>447262</v>
      </c>
    </row>
    <row r="39" spans="1:3" outlineLevel="2" x14ac:dyDescent="0.25">
      <c r="A39" t="s">
        <v>402</v>
      </c>
      <c r="B39">
        <v>35.716999999999999</v>
      </c>
      <c r="C39" s="129">
        <v>776355</v>
      </c>
    </row>
    <row r="40" spans="1:3" outlineLevel="2" x14ac:dyDescent="0.25">
      <c r="A40" t="s">
        <v>402</v>
      </c>
      <c r="B40">
        <v>29.79</v>
      </c>
      <c r="C40" s="129">
        <v>668698</v>
      </c>
    </row>
    <row r="41" spans="1:3" outlineLevel="2" x14ac:dyDescent="0.25">
      <c r="A41" t="s">
        <v>402</v>
      </c>
      <c r="B41">
        <v>29.733000000000001</v>
      </c>
      <c r="C41" s="129">
        <v>659809</v>
      </c>
    </row>
    <row r="42" spans="1:3" outlineLevel="2" x14ac:dyDescent="0.25">
      <c r="A42" t="s">
        <v>402</v>
      </c>
      <c r="B42">
        <v>29.492000000000001</v>
      </c>
      <c r="C42" s="129">
        <v>632839</v>
      </c>
    </row>
    <row r="43" spans="1:3" s="147" customFormat="1" outlineLevel="1" x14ac:dyDescent="0.25">
      <c r="A43" s="130" t="s">
        <v>664</v>
      </c>
      <c r="B43" s="147">
        <f>SUBTOTAL(9,B38:B42)</f>
        <v>144.99299999999999</v>
      </c>
      <c r="C43" s="129">
        <f>SUBTOTAL(9,C38:C42)</f>
        <v>3184963</v>
      </c>
    </row>
    <row r="44" spans="1:3" outlineLevel="2" x14ac:dyDescent="0.25">
      <c r="A44" t="s">
        <v>550</v>
      </c>
      <c r="B44">
        <v>21.24</v>
      </c>
      <c r="C44" s="129">
        <v>80374</v>
      </c>
    </row>
    <row r="45" spans="1:3" outlineLevel="2" x14ac:dyDescent="0.25">
      <c r="A45" t="s">
        <v>550</v>
      </c>
      <c r="B45">
        <v>36.595999999999997</v>
      </c>
      <c r="C45" s="129">
        <v>138168</v>
      </c>
    </row>
    <row r="46" spans="1:3" outlineLevel="2" x14ac:dyDescent="0.25">
      <c r="A46" t="s">
        <v>550</v>
      </c>
      <c r="B46">
        <v>52.332000000000001</v>
      </c>
      <c r="C46" s="129">
        <v>193645</v>
      </c>
    </row>
    <row r="47" spans="1:3" outlineLevel="2" x14ac:dyDescent="0.25">
      <c r="A47" t="s">
        <v>550</v>
      </c>
      <c r="B47">
        <v>105.84399999999999</v>
      </c>
      <c r="C47" s="129">
        <v>387893</v>
      </c>
    </row>
    <row r="48" spans="1:3" outlineLevel="2" x14ac:dyDescent="0.25">
      <c r="A48" t="s">
        <v>550</v>
      </c>
      <c r="B48">
        <v>21.094000000000001</v>
      </c>
      <c r="C48" s="129">
        <v>80313</v>
      </c>
    </row>
    <row r="49" spans="1:3" s="147" customFormat="1" outlineLevel="1" x14ac:dyDescent="0.25">
      <c r="A49" s="130" t="s">
        <v>665</v>
      </c>
      <c r="B49" s="147">
        <f>SUBTOTAL(9,B44:B48)</f>
        <v>237.10599999999999</v>
      </c>
      <c r="C49" s="129">
        <f>SUBTOTAL(9,C44:C48)</f>
        <v>880393</v>
      </c>
    </row>
    <row r="50" spans="1:3" outlineLevel="2" x14ac:dyDescent="0.25">
      <c r="A50" t="s">
        <v>551</v>
      </c>
      <c r="B50">
        <v>21.285</v>
      </c>
      <c r="C50" s="129">
        <v>148770</v>
      </c>
    </row>
    <row r="51" spans="1:3" outlineLevel="2" x14ac:dyDescent="0.25">
      <c r="A51" t="s">
        <v>551</v>
      </c>
      <c r="B51">
        <v>14.849</v>
      </c>
      <c r="C51" s="129">
        <v>102340</v>
      </c>
    </row>
    <row r="52" spans="1:3" outlineLevel="2" x14ac:dyDescent="0.25">
      <c r="A52" t="s">
        <v>551</v>
      </c>
      <c r="B52">
        <v>10.151999999999999</v>
      </c>
      <c r="C52" s="129">
        <v>70968</v>
      </c>
    </row>
    <row r="53" spans="1:3" outlineLevel="2" x14ac:dyDescent="0.25">
      <c r="A53" t="s">
        <v>551</v>
      </c>
      <c r="B53">
        <v>38.924999999999997</v>
      </c>
      <c r="C53" s="129">
        <v>272759</v>
      </c>
    </row>
    <row r="54" spans="1:3" outlineLevel="2" x14ac:dyDescent="0.25">
      <c r="A54" t="s">
        <v>551</v>
      </c>
      <c r="B54">
        <v>21.54</v>
      </c>
      <c r="C54" s="129">
        <v>152070</v>
      </c>
    </row>
    <row r="55" spans="1:3" s="147" customFormat="1" outlineLevel="1" x14ac:dyDescent="0.25">
      <c r="A55" s="130" t="s">
        <v>666</v>
      </c>
      <c r="B55" s="147">
        <f>SUBTOTAL(9,B50:B54)</f>
        <v>106.751</v>
      </c>
      <c r="C55" s="129">
        <f>SUBTOTAL(9,C50:C54)</f>
        <v>746907</v>
      </c>
    </row>
    <row r="56" spans="1:3" outlineLevel="2" x14ac:dyDescent="0.25">
      <c r="A56" t="s">
        <v>552</v>
      </c>
      <c r="B56">
        <v>23.172999999999998</v>
      </c>
      <c r="C56" s="129">
        <v>316071</v>
      </c>
    </row>
    <row r="57" spans="1:3" outlineLevel="2" x14ac:dyDescent="0.25">
      <c r="A57" t="s">
        <v>552</v>
      </c>
      <c r="B57">
        <v>15.304</v>
      </c>
      <c r="C57" s="129">
        <v>210712</v>
      </c>
    </row>
    <row r="58" spans="1:3" outlineLevel="2" x14ac:dyDescent="0.25">
      <c r="A58" t="s">
        <v>552</v>
      </c>
      <c r="B58">
        <v>22.686</v>
      </c>
      <c r="C58" s="129">
        <v>316333</v>
      </c>
    </row>
    <row r="59" spans="1:3" outlineLevel="2" x14ac:dyDescent="0.25">
      <c r="A59" t="s">
        <v>552</v>
      </c>
      <c r="B59">
        <v>14.992000000000001</v>
      </c>
      <c r="C59" s="129">
        <v>207187</v>
      </c>
    </row>
    <row r="60" spans="1:3" outlineLevel="2" x14ac:dyDescent="0.25">
      <c r="A60" t="s">
        <v>552</v>
      </c>
      <c r="B60">
        <v>22.956</v>
      </c>
      <c r="C60" s="129">
        <v>314512</v>
      </c>
    </row>
    <row r="61" spans="1:3" s="147" customFormat="1" outlineLevel="1" x14ac:dyDescent="0.25">
      <c r="A61" s="130" t="s">
        <v>667</v>
      </c>
      <c r="B61" s="147">
        <f>SUBTOTAL(9,B56:B60)</f>
        <v>99.111000000000004</v>
      </c>
      <c r="C61" s="129">
        <f>SUBTOTAL(9,C56:C60)</f>
        <v>1364815</v>
      </c>
    </row>
    <row r="62" spans="1:3" outlineLevel="2" x14ac:dyDescent="0.25">
      <c r="A62" t="s">
        <v>553</v>
      </c>
      <c r="B62">
        <v>22.68</v>
      </c>
      <c r="C62" s="129">
        <v>1339235</v>
      </c>
    </row>
    <row r="63" spans="1:3" outlineLevel="2" x14ac:dyDescent="0.25">
      <c r="A63" t="s">
        <v>553</v>
      </c>
      <c r="B63">
        <v>24.866</v>
      </c>
      <c r="C63" s="129">
        <v>1438645</v>
      </c>
    </row>
    <row r="64" spans="1:3" outlineLevel="2" x14ac:dyDescent="0.25">
      <c r="A64" t="s">
        <v>553</v>
      </c>
      <c r="B64">
        <v>31.234000000000002</v>
      </c>
      <c r="C64" s="129">
        <v>1816010</v>
      </c>
    </row>
    <row r="65" spans="1:3" outlineLevel="2" x14ac:dyDescent="0.25">
      <c r="A65" t="s">
        <v>553</v>
      </c>
      <c r="B65">
        <v>35.000999999999998</v>
      </c>
      <c r="C65" s="129">
        <v>1968344</v>
      </c>
    </row>
    <row r="66" spans="1:3" outlineLevel="2" x14ac:dyDescent="0.25">
      <c r="A66" t="s">
        <v>553</v>
      </c>
      <c r="B66">
        <v>99.221999999999994</v>
      </c>
      <c r="C66" s="129">
        <v>5650199</v>
      </c>
    </row>
    <row r="67" spans="1:3" s="147" customFormat="1" outlineLevel="1" x14ac:dyDescent="0.25">
      <c r="A67" s="130" t="s">
        <v>668</v>
      </c>
      <c r="B67" s="147">
        <f>SUBTOTAL(9,B62:B66)</f>
        <v>213.00299999999999</v>
      </c>
      <c r="C67" s="129">
        <f>SUBTOTAL(9,C62:C66)</f>
        <v>12212433</v>
      </c>
    </row>
    <row r="68" spans="1:3" outlineLevel="2" x14ac:dyDescent="0.25">
      <c r="A68" t="s">
        <v>394</v>
      </c>
      <c r="B68">
        <v>23.524999999999999</v>
      </c>
      <c r="C68" s="129">
        <v>453765</v>
      </c>
    </row>
    <row r="69" spans="1:3" outlineLevel="2" x14ac:dyDescent="0.25">
      <c r="A69" t="s">
        <v>394</v>
      </c>
      <c r="B69">
        <v>36.704000000000001</v>
      </c>
      <c r="C69" s="129">
        <v>693672</v>
      </c>
    </row>
    <row r="70" spans="1:3" outlineLevel="2" x14ac:dyDescent="0.25">
      <c r="A70" t="s">
        <v>394</v>
      </c>
      <c r="B70">
        <v>24.141999999999999</v>
      </c>
      <c r="C70" s="129">
        <v>466990</v>
      </c>
    </row>
    <row r="71" spans="1:3" outlineLevel="2" x14ac:dyDescent="0.25">
      <c r="A71" t="s">
        <v>394</v>
      </c>
      <c r="B71">
        <v>27.843</v>
      </c>
      <c r="C71" s="129">
        <v>550014</v>
      </c>
    </row>
    <row r="72" spans="1:3" outlineLevel="2" x14ac:dyDescent="0.25">
      <c r="A72" t="s">
        <v>394</v>
      </c>
      <c r="B72">
        <v>31.411999999999999</v>
      </c>
      <c r="C72" s="129">
        <v>600077</v>
      </c>
    </row>
    <row r="73" spans="1:3" s="147" customFormat="1" outlineLevel="1" x14ac:dyDescent="0.25">
      <c r="A73" s="130" t="s">
        <v>669</v>
      </c>
      <c r="B73" s="147">
        <f>SUBTOTAL(9,B68:B72)</f>
        <v>143.626</v>
      </c>
      <c r="C73" s="129">
        <f>SUBTOTAL(9,C68:C72)</f>
        <v>2764518</v>
      </c>
    </row>
    <row r="74" spans="1:3" outlineLevel="2" x14ac:dyDescent="0.25">
      <c r="A74" t="s">
        <v>554</v>
      </c>
      <c r="B74">
        <v>37.534999999999997</v>
      </c>
      <c r="C74" s="129">
        <v>1419748</v>
      </c>
    </row>
    <row r="75" spans="1:3" outlineLevel="2" x14ac:dyDescent="0.25">
      <c r="A75" t="s">
        <v>554</v>
      </c>
      <c r="B75">
        <v>96.239000000000004</v>
      </c>
      <c r="C75" s="129">
        <v>3491326</v>
      </c>
    </row>
    <row r="76" spans="1:3" outlineLevel="2" x14ac:dyDescent="0.25">
      <c r="A76" t="s">
        <v>554</v>
      </c>
      <c r="B76">
        <v>133.773</v>
      </c>
      <c r="C76" s="129">
        <v>5060781</v>
      </c>
    </row>
    <row r="77" spans="1:3" outlineLevel="2" x14ac:dyDescent="0.25">
      <c r="A77" t="s">
        <v>554</v>
      </c>
      <c r="B77">
        <v>32.338999999999999</v>
      </c>
      <c r="C77" s="129">
        <v>1243892</v>
      </c>
    </row>
    <row r="78" spans="1:3" outlineLevel="2" x14ac:dyDescent="0.25">
      <c r="A78" t="s">
        <v>554</v>
      </c>
      <c r="B78">
        <v>78.599000000000004</v>
      </c>
      <c r="C78" s="129">
        <v>2978822</v>
      </c>
    </row>
    <row r="79" spans="1:3" s="147" customFormat="1" outlineLevel="1" x14ac:dyDescent="0.25">
      <c r="A79" s="130" t="s">
        <v>670</v>
      </c>
      <c r="B79" s="147">
        <f>SUBTOTAL(9,B74:B78)</f>
        <v>378.48500000000001</v>
      </c>
      <c r="C79" s="129">
        <f>SUBTOTAL(9,C74:C78)</f>
        <v>14194569</v>
      </c>
    </row>
    <row r="80" spans="1:3" outlineLevel="2" x14ac:dyDescent="0.25">
      <c r="A80" t="s">
        <v>555</v>
      </c>
      <c r="B80">
        <v>10.771000000000001</v>
      </c>
      <c r="C80" s="129">
        <v>552097</v>
      </c>
    </row>
    <row r="81" spans="1:3" outlineLevel="2" x14ac:dyDescent="0.25">
      <c r="A81" t="s">
        <v>555</v>
      </c>
      <c r="B81">
        <v>23.323</v>
      </c>
      <c r="C81" s="129">
        <v>1197719</v>
      </c>
    </row>
    <row r="82" spans="1:3" outlineLevel="2" x14ac:dyDescent="0.25">
      <c r="A82" t="s">
        <v>555</v>
      </c>
      <c r="B82">
        <v>13.462999999999999</v>
      </c>
      <c r="C82" s="129">
        <v>693928</v>
      </c>
    </row>
    <row r="83" spans="1:3" outlineLevel="2" x14ac:dyDescent="0.25">
      <c r="A83" t="s">
        <v>555</v>
      </c>
      <c r="B83">
        <v>45.383000000000003</v>
      </c>
      <c r="C83" s="129">
        <v>2240623</v>
      </c>
    </row>
    <row r="84" spans="1:3" outlineLevel="2" x14ac:dyDescent="0.25">
      <c r="A84" t="s">
        <v>555</v>
      </c>
      <c r="B84">
        <v>59.036000000000001</v>
      </c>
      <c r="C84" s="129">
        <v>3174047</v>
      </c>
    </row>
    <row r="85" spans="1:3" s="147" customFormat="1" outlineLevel="1" x14ac:dyDescent="0.25">
      <c r="A85" s="130" t="s">
        <v>671</v>
      </c>
      <c r="B85" s="147">
        <f>SUBTOTAL(9,B80:B84)</f>
        <v>151.976</v>
      </c>
      <c r="C85" s="129">
        <f>SUBTOTAL(9,C80:C84)</f>
        <v>7858414</v>
      </c>
    </row>
    <row r="86" spans="1:3" outlineLevel="2" x14ac:dyDescent="0.25">
      <c r="A86" t="s">
        <v>323</v>
      </c>
      <c r="B86">
        <v>4.8230000000000004</v>
      </c>
      <c r="C86" s="129">
        <v>168564</v>
      </c>
    </row>
    <row r="87" spans="1:3" outlineLevel="2" x14ac:dyDescent="0.25">
      <c r="A87" t="s">
        <v>323</v>
      </c>
      <c r="B87">
        <v>16.5</v>
      </c>
      <c r="C87" s="129">
        <v>570122</v>
      </c>
    </row>
    <row r="88" spans="1:3" outlineLevel="2" x14ac:dyDescent="0.25">
      <c r="A88" t="s">
        <v>323</v>
      </c>
      <c r="B88">
        <v>5.6520000000000001</v>
      </c>
      <c r="C88" s="129">
        <v>202149</v>
      </c>
    </row>
    <row r="89" spans="1:3" outlineLevel="2" x14ac:dyDescent="0.25">
      <c r="A89" t="s">
        <v>323</v>
      </c>
      <c r="B89">
        <v>7.2779999999999996</v>
      </c>
      <c r="C89" s="129">
        <v>257070</v>
      </c>
    </row>
    <row r="90" spans="1:3" outlineLevel="2" x14ac:dyDescent="0.25">
      <c r="A90" t="s">
        <v>323</v>
      </c>
      <c r="B90">
        <v>6.74</v>
      </c>
      <c r="C90" s="129">
        <v>234289</v>
      </c>
    </row>
    <row r="91" spans="1:3" s="147" customFormat="1" outlineLevel="1" x14ac:dyDescent="0.25">
      <c r="A91" s="130" t="s">
        <v>672</v>
      </c>
      <c r="B91" s="147">
        <f>SUBTOTAL(9,B86:B90)</f>
        <v>40.993000000000002</v>
      </c>
      <c r="C91" s="129">
        <f>SUBTOTAL(9,C86:C90)</f>
        <v>1432194</v>
      </c>
    </row>
    <row r="92" spans="1:3" outlineLevel="2" x14ac:dyDescent="0.25">
      <c r="A92" t="s">
        <v>395</v>
      </c>
      <c r="B92">
        <v>11.662000000000001</v>
      </c>
      <c r="C92" s="129">
        <v>586306</v>
      </c>
    </row>
    <row r="93" spans="1:3" outlineLevel="2" x14ac:dyDescent="0.25">
      <c r="A93" t="s">
        <v>395</v>
      </c>
      <c r="B93">
        <v>9.8119999999999994</v>
      </c>
      <c r="C93" s="129">
        <v>487179</v>
      </c>
    </row>
    <row r="94" spans="1:3" outlineLevel="2" x14ac:dyDescent="0.25">
      <c r="A94" t="s">
        <v>395</v>
      </c>
      <c r="B94">
        <v>16.213999999999999</v>
      </c>
      <c r="C94" s="129">
        <v>805581</v>
      </c>
    </row>
    <row r="95" spans="1:3" outlineLevel="2" x14ac:dyDescent="0.25">
      <c r="A95" t="s">
        <v>395</v>
      </c>
      <c r="B95">
        <v>29.259</v>
      </c>
      <c r="C95" s="129">
        <v>1452312</v>
      </c>
    </row>
    <row r="96" spans="1:3" outlineLevel="2" x14ac:dyDescent="0.25">
      <c r="A96" t="s">
        <v>395</v>
      </c>
      <c r="B96">
        <v>33.701000000000001</v>
      </c>
      <c r="C96" s="129">
        <v>1623302</v>
      </c>
    </row>
    <row r="97" spans="1:3" s="147" customFormat="1" outlineLevel="1" x14ac:dyDescent="0.25">
      <c r="A97" s="130" t="s">
        <v>673</v>
      </c>
      <c r="B97" s="147">
        <f>SUBTOTAL(9,B92:B96)</f>
        <v>100.648</v>
      </c>
      <c r="C97" s="129">
        <f>SUBTOTAL(9,C92:C96)</f>
        <v>4954680</v>
      </c>
    </row>
    <row r="98" spans="1:3" outlineLevel="2" x14ac:dyDescent="0.25">
      <c r="A98" t="s">
        <v>473</v>
      </c>
      <c r="B98">
        <v>114.01300000000001</v>
      </c>
      <c r="C98" s="129">
        <v>1622860</v>
      </c>
    </row>
    <row r="99" spans="1:3" outlineLevel="2" x14ac:dyDescent="0.25">
      <c r="A99" t="s">
        <v>473</v>
      </c>
      <c r="B99">
        <v>139.45500000000001</v>
      </c>
      <c r="C99" s="129">
        <v>2021818</v>
      </c>
    </row>
    <row r="100" spans="1:3" outlineLevel="2" x14ac:dyDescent="0.25">
      <c r="A100" t="s">
        <v>473</v>
      </c>
      <c r="B100">
        <v>216.815</v>
      </c>
      <c r="C100" s="129">
        <v>3031019</v>
      </c>
    </row>
    <row r="101" spans="1:3" outlineLevel="2" x14ac:dyDescent="0.25">
      <c r="A101" t="s">
        <v>473</v>
      </c>
      <c r="B101">
        <v>175.66399999999999</v>
      </c>
      <c r="C101" s="129">
        <v>2593704</v>
      </c>
    </row>
    <row r="102" spans="1:3" outlineLevel="2" x14ac:dyDescent="0.25">
      <c r="A102" t="s">
        <v>473</v>
      </c>
      <c r="B102">
        <v>160.136</v>
      </c>
      <c r="C102" s="129">
        <v>2498945</v>
      </c>
    </row>
    <row r="103" spans="1:3" s="147" customFormat="1" outlineLevel="1" x14ac:dyDescent="0.25">
      <c r="A103" s="130" t="s">
        <v>674</v>
      </c>
      <c r="B103" s="147">
        <f>SUBTOTAL(9,B98:B102)</f>
        <v>806.08299999999997</v>
      </c>
      <c r="C103" s="129">
        <f>SUBTOTAL(9,C98:C102)</f>
        <v>11768346</v>
      </c>
    </row>
    <row r="104" spans="1:3" outlineLevel="2" x14ac:dyDescent="0.25">
      <c r="A104" t="s">
        <v>9</v>
      </c>
      <c r="B104">
        <v>4.5830000000000002</v>
      </c>
      <c r="C104" s="129">
        <v>500517</v>
      </c>
    </row>
    <row r="105" spans="1:3" outlineLevel="2" x14ac:dyDescent="0.25">
      <c r="A105" t="s">
        <v>9</v>
      </c>
      <c r="B105">
        <v>2.895</v>
      </c>
      <c r="C105" s="129">
        <v>315878</v>
      </c>
    </row>
    <row r="106" spans="1:3" outlineLevel="2" x14ac:dyDescent="0.25">
      <c r="A106" t="s">
        <v>9</v>
      </c>
      <c r="B106">
        <v>8.0289999999999999</v>
      </c>
      <c r="C106" s="129">
        <v>880675</v>
      </c>
    </row>
    <row r="107" spans="1:3" outlineLevel="2" x14ac:dyDescent="0.25">
      <c r="A107" t="s">
        <v>9</v>
      </c>
      <c r="B107">
        <v>8.9719999999999995</v>
      </c>
      <c r="C107" s="129">
        <v>966824</v>
      </c>
    </row>
    <row r="108" spans="1:3" outlineLevel="2" x14ac:dyDescent="0.25">
      <c r="A108" t="s">
        <v>9</v>
      </c>
      <c r="B108">
        <v>14.45</v>
      </c>
      <c r="C108" s="129">
        <v>1530279</v>
      </c>
    </row>
    <row r="109" spans="1:3" s="147" customFormat="1" outlineLevel="1" x14ac:dyDescent="0.25">
      <c r="A109" s="130" t="s">
        <v>615</v>
      </c>
      <c r="B109" s="147">
        <f>SUBTOTAL(9,B104:B108)</f>
        <v>38.929000000000002</v>
      </c>
      <c r="C109" s="129">
        <f>SUBTOTAL(9,C104:C108)</f>
        <v>4194173</v>
      </c>
    </row>
    <row r="110" spans="1:3" outlineLevel="2" x14ac:dyDescent="0.25">
      <c r="A110" t="s">
        <v>403</v>
      </c>
      <c r="B110">
        <v>7.98</v>
      </c>
      <c r="C110" s="129">
        <v>217570</v>
      </c>
    </row>
    <row r="111" spans="1:3" outlineLevel="2" x14ac:dyDescent="0.25">
      <c r="A111" t="s">
        <v>403</v>
      </c>
      <c r="B111">
        <v>52.274000000000001</v>
      </c>
      <c r="C111" s="129">
        <v>1391772</v>
      </c>
    </row>
    <row r="112" spans="1:3" outlineLevel="2" x14ac:dyDescent="0.25">
      <c r="A112" t="s">
        <v>403</v>
      </c>
      <c r="B112">
        <v>89.33</v>
      </c>
      <c r="C112" s="129">
        <v>2401772</v>
      </c>
    </row>
    <row r="113" spans="1:3" outlineLevel="2" x14ac:dyDescent="0.25">
      <c r="A113" t="s">
        <v>403</v>
      </c>
      <c r="B113">
        <v>81.295000000000002</v>
      </c>
      <c r="C113" s="129">
        <v>2295985</v>
      </c>
    </row>
    <row r="114" spans="1:3" outlineLevel="2" x14ac:dyDescent="0.25">
      <c r="A114" t="s">
        <v>403</v>
      </c>
      <c r="B114">
        <v>152.22399999999999</v>
      </c>
      <c r="C114" s="129">
        <v>4462243</v>
      </c>
    </row>
    <row r="115" spans="1:3" s="147" customFormat="1" outlineLevel="1" x14ac:dyDescent="0.25">
      <c r="A115" s="130" t="s">
        <v>675</v>
      </c>
      <c r="B115" s="147">
        <f>SUBTOTAL(9,B110:B114)</f>
        <v>383.10300000000001</v>
      </c>
      <c r="C115" s="129">
        <f>SUBTOTAL(9,C110:C114)</f>
        <v>10769342</v>
      </c>
    </row>
    <row r="116" spans="1:3" outlineLevel="2" x14ac:dyDescent="0.25">
      <c r="A116" t="s">
        <v>404</v>
      </c>
      <c r="B116">
        <v>6.532</v>
      </c>
      <c r="C116" s="129">
        <v>149799</v>
      </c>
    </row>
    <row r="117" spans="1:3" outlineLevel="2" x14ac:dyDescent="0.25">
      <c r="A117" t="s">
        <v>404</v>
      </c>
      <c r="B117">
        <v>6.9450000000000003</v>
      </c>
      <c r="C117" s="129">
        <v>155448</v>
      </c>
    </row>
    <row r="118" spans="1:3" outlineLevel="2" x14ac:dyDescent="0.25">
      <c r="A118" t="s">
        <v>404</v>
      </c>
      <c r="B118">
        <v>14.396000000000001</v>
      </c>
      <c r="C118" s="129">
        <v>320194</v>
      </c>
    </row>
    <row r="119" spans="1:3" outlineLevel="2" x14ac:dyDescent="0.25">
      <c r="A119" t="s">
        <v>404</v>
      </c>
      <c r="B119">
        <v>10.446</v>
      </c>
      <c r="C119" s="129">
        <v>229100</v>
      </c>
    </row>
    <row r="120" spans="1:3" outlineLevel="2" x14ac:dyDescent="0.25">
      <c r="A120" t="s">
        <v>404</v>
      </c>
      <c r="B120">
        <v>13.224</v>
      </c>
      <c r="C120" s="129">
        <v>276143</v>
      </c>
    </row>
    <row r="121" spans="1:3" s="147" customFormat="1" outlineLevel="1" x14ac:dyDescent="0.25">
      <c r="A121" s="130" t="s">
        <v>676</v>
      </c>
      <c r="B121" s="147">
        <f>SUBTOTAL(9,B116:B120)</f>
        <v>51.543000000000006</v>
      </c>
      <c r="C121" s="129">
        <f>SUBTOTAL(9,C116:C120)</f>
        <v>1130684</v>
      </c>
    </row>
    <row r="122" spans="1:3" outlineLevel="2" x14ac:dyDescent="0.25">
      <c r="A122" t="s">
        <v>271</v>
      </c>
      <c r="B122">
        <v>7.577</v>
      </c>
      <c r="C122" s="129">
        <v>352742</v>
      </c>
    </row>
    <row r="123" spans="1:3" outlineLevel="2" x14ac:dyDescent="0.25">
      <c r="A123" t="s">
        <v>271</v>
      </c>
      <c r="B123">
        <v>5.1150000000000002</v>
      </c>
      <c r="C123" s="129">
        <v>237949</v>
      </c>
    </row>
    <row r="124" spans="1:3" outlineLevel="2" x14ac:dyDescent="0.25">
      <c r="A124" t="s">
        <v>271</v>
      </c>
      <c r="B124">
        <v>10.692</v>
      </c>
      <c r="C124" s="129">
        <v>495971</v>
      </c>
    </row>
    <row r="125" spans="1:3" outlineLevel="2" x14ac:dyDescent="0.25">
      <c r="A125" t="s">
        <v>271</v>
      </c>
      <c r="B125">
        <v>6.0039999999999996</v>
      </c>
      <c r="C125" s="129">
        <v>275638</v>
      </c>
    </row>
    <row r="126" spans="1:3" outlineLevel="2" x14ac:dyDescent="0.25">
      <c r="A126" t="s">
        <v>271</v>
      </c>
      <c r="B126">
        <v>19.736000000000001</v>
      </c>
      <c r="C126" s="129">
        <v>913013</v>
      </c>
    </row>
    <row r="127" spans="1:3" s="147" customFormat="1" outlineLevel="1" x14ac:dyDescent="0.25">
      <c r="A127" s="130" t="s">
        <v>677</v>
      </c>
      <c r="B127" s="147">
        <f>SUBTOTAL(9,B122:B126)</f>
        <v>49.123999999999995</v>
      </c>
      <c r="C127" s="129">
        <f>SUBTOTAL(9,C122:C126)</f>
        <v>2275313</v>
      </c>
    </row>
    <row r="128" spans="1:3" outlineLevel="2" x14ac:dyDescent="0.25">
      <c r="A128" t="s">
        <v>409</v>
      </c>
      <c r="B128">
        <v>66.349999999999994</v>
      </c>
      <c r="C128" s="129">
        <v>6098585</v>
      </c>
    </row>
    <row r="129" spans="1:3" outlineLevel="2" x14ac:dyDescent="0.25">
      <c r="A129" t="s">
        <v>409</v>
      </c>
      <c r="B129">
        <v>113.97</v>
      </c>
      <c r="C129" s="129">
        <v>10144449</v>
      </c>
    </row>
    <row r="130" spans="1:3" outlineLevel="2" x14ac:dyDescent="0.25">
      <c r="A130" t="s">
        <v>409</v>
      </c>
      <c r="B130">
        <v>111.75700000000001</v>
      </c>
      <c r="C130" s="129">
        <v>9878779</v>
      </c>
    </row>
    <row r="131" spans="1:3" outlineLevel="2" x14ac:dyDescent="0.25">
      <c r="A131" t="s">
        <v>409</v>
      </c>
      <c r="B131">
        <v>144.56700000000001</v>
      </c>
      <c r="C131" s="129">
        <v>13086326</v>
      </c>
    </row>
    <row r="132" spans="1:3" outlineLevel="2" x14ac:dyDescent="0.25">
      <c r="A132" t="s">
        <v>409</v>
      </c>
      <c r="B132">
        <v>156.16399999999999</v>
      </c>
      <c r="C132" s="129">
        <v>13245057</v>
      </c>
    </row>
    <row r="133" spans="1:3" s="147" customFormat="1" outlineLevel="1" x14ac:dyDescent="0.25">
      <c r="A133" s="130" t="s">
        <v>678</v>
      </c>
      <c r="B133" s="147">
        <f>SUBTOTAL(9,B128:B132)</f>
        <v>592.80799999999999</v>
      </c>
      <c r="C133" s="129">
        <f>SUBTOTAL(9,C128:C132)</f>
        <v>52453196</v>
      </c>
    </row>
    <row r="134" spans="1:3" outlineLevel="2" x14ac:dyDescent="0.25">
      <c r="A134" t="s">
        <v>405</v>
      </c>
      <c r="B134">
        <v>0.69599999999999995</v>
      </c>
      <c r="C134" s="129">
        <v>70203</v>
      </c>
    </row>
    <row r="135" spans="1:3" outlineLevel="2" x14ac:dyDescent="0.25">
      <c r="A135" t="s">
        <v>405</v>
      </c>
      <c r="B135">
        <v>1.2669999999999999</v>
      </c>
      <c r="C135" s="129">
        <v>124943</v>
      </c>
    </row>
    <row r="136" spans="1:3" outlineLevel="2" x14ac:dyDescent="0.25">
      <c r="A136" t="s">
        <v>405</v>
      </c>
      <c r="B136">
        <v>1.4419999999999999</v>
      </c>
      <c r="C136" s="129">
        <v>141648</v>
      </c>
    </row>
    <row r="137" spans="1:3" outlineLevel="2" x14ac:dyDescent="0.25">
      <c r="A137" t="s">
        <v>405</v>
      </c>
      <c r="B137">
        <v>3.2040000000000002</v>
      </c>
      <c r="C137" s="129">
        <v>308854</v>
      </c>
    </row>
    <row r="138" spans="1:3" outlineLevel="2" x14ac:dyDescent="0.25">
      <c r="A138" t="s">
        <v>405</v>
      </c>
      <c r="B138">
        <v>6.9210000000000003</v>
      </c>
      <c r="C138" s="129">
        <v>671759</v>
      </c>
    </row>
    <row r="139" spans="1:3" s="147" customFormat="1" outlineLevel="1" x14ac:dyDescent="0.25">
      <c r="A139" s="130" t="s">
        <v>679</v>
      </c>
      <c r="B139" s="147">
        <f>SUBTOTAL(9,B134:B138)</f>
        <v>13.530000000000001</v>
      </c>
      <c r="C139" s="129">
        <f>SUBTOTAL(9,C134:C138)</f>
        <v>1317407</v>
      </c>
    </row>
    <row r="140" spans="1:3" outlineLevel="2" x14ac:dyDescent="0.25">
      <c r="A140" t="s">
        <v>529</v>
      </c>
      <c r="B140">
        <v>71.677999999999997</v>
      </c>
      <c r="C140" s="129">
        <v>1474528</v>
      </c>
    </row>
    <row r="141" spans="1:3" outlineLevel="2" x14ac:dyDescent="0.25">
      <c r="A141" t="s">
        <v>529</v>
      </c>
      <c r="B141">
        <v>66.227999999999994</v>
      </c>
      <c r="C141" s="129">
        <v>1352141</v>
      </c>
    </row>
    <row r="142" spans="1:3" outlineLevel="2" x14ac:dyDescent="0.25">
      <c r="A142" t="s">
        <v>529</v>
      </c>
      <c r="B142">
        <v>70.751000000000005</v>
      </c>
      <c r="C142" s="129">
        <v>1475395</v>
      </c>
    </row>
    <row r="143" spans="1:3" outlineLevel="2" x14ac:dyDescent="0.25">
      <c r="A143" t="s">
        <v>529</v>
      </c>
      <c r="B143">
        <v>102.32899999999999</v>
      </c>
      <c r="C143" s="129">
        <v>2140349</v>
      </c>
    </row>
    <row r="144" spans="1:3" outlineLevel="2" x14ac:dyDescent="0.25">
      <c r="A144" t="s">
        <v>529</v>
      </c>
      <c r="B144">
        <v>106.571</v>
      </c>
      <c r="C144" s="129">
        <v>2139253</v>
      </c>
    </row>
    <row r="145" spans="1:3" s="147" customFormat="1" outlineLevel="1" x14ac:dyDescent="0.25">
      <c r="A145" s="130" t="s">
        <v>680</v>
      </c>
      <c r="B145" s="147">
        <f>SUBTOTAL(9,B140:B144)</f>
        <v>417.55700000000002</v>
      </c>
      <c r="C145" s="129">
        <f>SUBTOTAL(9,C140:C144)</f>
        <v>8581666</v>
      </c>
    </row>
    <row r="146" spans="1:3" outlineLevel="2" x14ac:dyDescent="0.25">
      <c r="A146" t="s">
        <v>556</v>
      </c>
      <c r="B146">
        <v>1.665</v>
      </c>
      <c r="C146" s="129">
        <v>4078</v>
      </c>
    </row>
    <row r="147" spans="1:3" outlineLevel="2" x14ac:dyDescent="0.25">
      <c r="A147" t="s">
        <v>556</v>
      </c>
      <c r="B147">
        <v>0.75</v>
      </c>
      <c r="C147" s="129">
        <v>1834</v>
      </c>
    </row>
    <row r="148" spans="1:3" outlineLevel="2" x14ac:dyDescent="0.25">
      <c r="A148" t="s">
        <v>556</v>
      </c>
      <c r="B148">
        <v>1.054</v>
      </c>
      <c r="C148" s="129">
        <v>2544</v>
      </c>
    </row>
    <row r="149" spans="1:3" outlineLevel="2" x14ac:dyDescent="0.25">
      <c r="A149" t="s">
        <v>556</v>
      </c>
      <c r="B149">
        <v>0.84399999999999997</v>
      </c>
      <c r="C149" s="129">
        <v>2021</v>
      </c>
    </row>
    <row r="150" spans="1:3" outlineLevel="2" x14ac:dyDescent="0.25">
      <c r="A150" t="s">
        <v>556</v>
      </c>
      <c r="B150">
        <v>2.702</v>
      </c>
      <c r="C150" s="129">
        <v>6508</v>
      </c>
    </row>
    <row r="151" spans="1:3" s="147" customFormat="1" outlineLevel="1" x14ac:dyDescent="0.25">
      <c r="A151" s="130" t="s">
        <v>681</v>
      </c>
      <c r="B151" s="147">
        <f>SUBTOTAL(9,B146:B150)</f>
        <v>7.0150000000000006</v>
      </c>
      <c r="C151" s="129">
        <f>SUBTOTAL(9,C146:C150)</f>
        <v>16985</v>
      </c>
    </row>
    <row r="152" spans="1:3" outlineLevel="2" x14ac:dyDescent="0.25">
      <c r="A152" t="s">
        <v>530</v>
      </c>
      <c r="B152">
        <v>1.659</v>
      </c>
      <c r="C152" s="129">
        <v>8425</v>
      </c>
    </row>
    <row r="153" spans="1:3" outlineLevel="2" x14ac:dyDescent="0.25">
      <c r="A153" t="s">
        <v>530</v>
      </c>
      <c r="B153">
        <v>0.61799999999999999</v>
      </c>
      <c r="C153" s="129">
        <v>3208</v>
      </c>
    </row>
    <row r="154" spans="1:3" outlineLevel="2" x14ac:dyDescent="0.25">
      <c r="A154" t="s">
        <v>530</v>
      </c>
      <c r="B154">
        <v>0.254</v>
      </c>
      <c r="C154" s="129">
        <v>1310</v>
      </c>
    </row>
    <row r="155" spans="1:3" outlineLevel="2" x14ac:dyDescent="0.25">
      <c r="A155" t="s">
        <v>530</v>
      </c>
      <c r="B155">
        <v>0.875</v>
      </c>
      <c r="C155" s="129">
        <v>4534</v>
      </c>
    </row>
    <row r="156" spans="1:3" outlineLevel="2" x14ac:dyDescent="0.25">
      <c r="A156" t="s">
        <v>530</v>
      </c>
      <c r="B156">
        <v>1.581</v>
      </c>
      <c r="C156" s="129">
        <v>8184</v>
      </c>
    </row>
    <row r="157" spans="1:3" s="147" customFormat="1" outlineLevel="1" x14ac:dyDescent="0.25">
      <c r="A157" s="130" t="s">
        <v>682</v>
      </c>
      <c r="B157" s="147">
        <f>SUBTOTAL(9,B152:B156)</f>
        <v>4.9870000000000001</v>
      </c>
      <c r="C157" s="129">
        <f>SUBTOTAL(9,C152:C156)</f>
        <v>25661</v>
      </c>
    </row>
    <row r="158" spans="1:3" outlineLevel="2" x14ac:dyDescent="0.25">
      <c r="A158" t="s">
        <v>406</v>
      </c>
      <c r="B158">
        <v>8.2560000000000002</v>
      </c>
      <c r="C158" s="129">
        <v>236967</v>
      </c>
    </row>
    <row r="159" spans="1:3" outlineLevel="2" x14ac:dyDescent="0.25">
      <c r="A159" t="s">
        <v>406</v>
      </c>
      <c r="B159">
        <v>13.069000000000001</v>
      </c>
      <c r="C159" s="129">
        <v>369399</v>
      </c>
    </row>
    <row r="160" spans="1:3" outlineLevel="2" x14ac:dyDescent="0.25">
      <c r="A160" t="s">
        <v>406</v>
      </c>
      <c r="B160">
        <v>19.638999999999999</v>
      </c>
      <c r="C160" s="129">
        <v>566624</v>
      </c>
    </row>
    <row r="161" spans="1:3" outlineLevel="2" x14ac:dyDescent="0.25">
      <c r="A161" t="s">
        <v>406</v>
      </c>
      <c r="B161">
        <v>12.05</v>
      </c>
      <c r="C161" s="129">
        <v>339024</v>
      </c>
    </row>
    <row r="162" spans="1:3" outlineLevel="2" x14ac:dyDescent="0.25">
      <c r="A162" t="s">
        <v>406</v>
      </c>
      <c r="B162">
        <v>22.241</v>
      </c>
      <c r="C162" s="129">
        <v>600526</v>
      </c>
    </row>
    <row r="163" spans="1:3" s="147" customFormat="1" outlineLevel="1" x14ac:dyDescent="0.25">
      <c r="A163" s="130" t="s">
        <v>683</v>
      </c>
      <c r="B163" s="147">
        <f>SUBTOTAL(9,B158:B162)</f>
        <v>75.254999999999995</v>
      </c>
      <c r="C163" s="129">
        <f>SUBTOTAL(9,C158:C162)</f>
        <v>2112540</v>
      </c>
    </row>
    <row r="164" spans="1:3" outlineLevel="2" x14ac:dyDescent="0.25">
      <c r="A164" t="s">
        <v>324</v>
      </c>
      <c r="B164">
        <v>11.935</v>
      </c>
      <c r="C164" s="129">
        <v>69782</v>
      </c>
    </row>
    <row r="165" spans="1:3" outlineLevel="2" x14ac:dyDescent="0.25">
      <c r="A165" t="s">
        <v>324</v>
      </c>
      <c r="B165">
        <v>26.571000000000002</v>
      </c>
      <c r="C165" s="129">
        <v>157269</v>
      </c>
    </row>
    <row r="166" spans="1:3" outlineLevel="2" x14ac:dyDescent="0.25">
      <c r="A166" t="s">
        <v>324</v>
      </c>
      <c r="B166">
        <v>25.872</v>
      </c>
      <c r="C166" s="129">
        <v>154886</v>
      </c>
    </row>
    <row r="167" spans="1:3" outlineLevel="2" x14ac:dyDescent="0.25">
      <c r="A167" t="s">
        <v>324</v>
      </c>
      <c r="B167">
        <v>16.518000000000001</v>
      </c>
      <c r="C167" s="129">
        <v>97681</v>
      </c>
    </row>
    <row r="168" spans="1:3" outlineLevel="2" x14ac:dyDescent="0.25">
      <c r="A168" t="s">
        <v>324</v>
      </c>
      <c r="B168">
        <v>28.832000000000001</v>
      </c>
      <c r="C168" s="129">
        <v>169167</v>
      </c>
    </row>
    <row r="169" spans="1:3" s="147" customFormat="1" outlineLevel="1" x14ac:dyDescent="0.25">
      <c r="A169" s="130" t="s">
        <v>684</v>
      </c>
      <c r="B169" s="147">
        <f>SUBTOTAL(9,B164:B168)</f>
        <v>109.72800000000001</v>
      </c>
      <c r="C169" s="129">
        <f>SUBTOTAL(9,C164:C168)</f>
        <v>648785</v>
      </c>
    </row>
    <row r="170" spans="1:3" outlineLevel="2" x14ac:dyDescent="0.25">
      <c r="A170" t="s">
        <v>366</v>
      </c>
      <c r="B170">
        <v>86.224999999999994</v>
      </c>
      <c r="C170" s="129">
        <v>1646024</v>
      </c>
    </row>
    <row r="171" spans="1:3" outlineLevel="2" x14ac:dyDescent="0.25">
      <c r="A171" t="s">
        <v>366</v>
      </c>
      <c r="B171">
        <v>116.497</v>
      </c>
      <c r="C171" s="129">
        <v>2129522</v>
      </c>
    </row>
    <row r="172" spans="1:3" outlineLevel="2" x14ac:dyDescent="0.25">
      <c r="A172" t="s">
        <v>366</v>
      </c>
      <c r="B172">
        <v>201.84200000000001</v>
      </c>
      <c r="C172" s="129">
        <v>3779202</v>
      </c>
    </row>
    <row r="173" spans="1:3" outlineLevel="2" x14ac:dyDescent="0.25">
      <c r="A173" t="s">
        <v>366</v>
      </c>
      <c r="B173">
        <v>66.59</v>
      </c>
      <c r="C173" s="129">
        <v>1328098</v>
      </c>
    </row>
    <row r="174" spans="1:3" outlineLevel="2" x14ac:dyDescent="0.25">
      <c r="A174" t="s">
        <v>366</v>
      </c>
      <c r="B174">
        <v>99.605999999999995</v>
      </c>
      <c r="C174" s="129">
        <v>1945118</v>
      </c>
    </row>
    <row r="175" spans="1:3" s="147" customFormat="1" outlineLevel="1" x14ac:dyDescent="0.25">
      <c r="A175" s="130" t="s">
        <v>685</v>
      </c>
      <c r="B175" s="147">
        <f>SUBTOTAL(9,B170:B174)</f>
        <v>570.76</v>
      </c>
      <c r="C175" s="129">
        <f>SUBTOTAL(9,C170:C174)</f>
        <v>10827964</v>
      </c>
    </row>
    <row r="176" spans="1:3" outlineLevel="2" x14ac:dyDescent="0.25">
      <c r="A176" t="s">
        <v>531</v>
      </c>
      <c r="B176">
        <v>2.9129999999999998</v>
      </c>
      <c r="C176" s="129">
        <v>23590</v>
      </c>
    </row>
    <row r="177" spans="1:3" outlineLevel="2" x14ac:dyDescent="0.25">
      <c r="A177" t="s">
        <v>531</v>
      </c>
      <c r="B177">
        <v>3.633</v>
      </c>
      <c r="C177" s="129">
        <v>29266</v>
      </c>
    </row>
    <row r="178" spans="1:3" outlineLevel="2" x14ac:dyDescent="0.25">
      <c r="A178" t="s">
        <v>531</v>
      </c>
      <c r="B178">
        <v>2.875</v>
      </c>
      <c r="C178" s="129">
        <v>23243</v>
      </c>
    </row>
    <row r="179" spans="1:3" outlineLevel="2" x14ac:dyDescent="0.25">
      <c r="A179" t="s">
        <v>531</v>
      </c>
      <c r="B179">
        <v>4.6399999999999997</v>
      </c>
      <c r="C179" s="129">
        <v>37318</v>
      </c>
    </row>
    <row r="180" spans="1:3" outlineLevel="2" x14ac:dyDescent="0.25">
      <c r="A180" t="s">
        <v>531</v>
      </c>
      <c r="B180">
        <v>9.6519999999999992</v>
      </c>
      <c r="C180" s="129">
        <v>75685</v>
      </c>
    </row>
    <row r="181" spans="1:3" s="147" customFormat="1" outlineLevel="1" x14ac:dyDescent="0.25">
      <c r="A181" s="130" t="s">
        <v>686</v>
      </c>
      <c r="B181" s="147">
        <f>SUBTOTAL(9,B176:B180)</f>
        <v>23.713000000000001</v>
      </c>
      <c r="C181" s="129">
        <f>SUBTOTAL(9,C176:C180)</f>
        <v>189102</v>
      </c>
    </row>
    <row r="182" spans="1:3" outlineLevel="2" x14ac:dyDescent="0.25">
      <c r="A182" t="s">
        <v>461</v>
      </c>
      <c r="B182">
        <v>0.84599999999999997</v>
      </c>
      <c r="C182" s="129">
        <v>3882</v>
      </c>
    </row>
    <row r="183" spans="1:3" outlineLevel="2" x14ac:dyDescent="0.25">
      <c r="A183" t="s">
        <v>461</v>
      </c>
      <c r="B183">
        <v>0.46100000000000002</v>
      </c>
      <c r="C183" s="129">
        <v>2087</v>
      </c>
    </row>
    <row r="184" spans="1:3" outlineLevel="2" x14ac:dyDescent="0.25">
      <c r="A184" t="s">
        <v>461</v>
      </c>
      <c r="B184">
        <v>0.69499999999999995</v>
      </c>
      <c r="C184" s="129">
        <v>3151</v>
      </c>
    </row>
    <row r="185" spans="1:3" outlineLevel="2" x14ac:dyDescent="0.25">
      <c r="A185" t="s">
        <v>461</v>
      </c>
      <c r="B185">
        <v>0.67800000000000005</v>
      </c>
      <c r="C185" s="129">
        <v>3087</v>
      </c>
    </row>
    <row r="186" spans="1:3" outlineLevel="2" x14ac:dyDescent="0.25">
      <c r="A186" t="s">
        <v>461</v>
      </c>
      <c r="B186">
        <v>1.4339999999999999</v>
      </c>
      <c r="C186" s="129">
        <v>6423</v>
      </c>
    </row>
    <row r="187" spans="1:3" s="147" customFormat="1" outlineLevel="1" x14ac:dyDescent="0.25">
      <c r="A187" s="130" t="s">
        <v>687</v>
      </c>
      <c r="B187" s="147">
        <f>SUBTOTAL(9,B182:B186)</f>
        <v>4.1139999999999999</v>
      </c>
      <c r="C187" s="129">
        <f>SUBTOTAL(9,C182:C186)</f>
        <v>18630</v>
      </c>
    </row>
    <row r="188" spans="1:3" outlineLevel="2" x14ac:dyDescent="0.25">
      <c r="A188" t="s">
        <v>407</v>
      </c>
      <c r="B188">
        <v>1.831</v>
      </c>
      <c r="C188" s="129">
        <v>15852</v>
      </c>
    </row>
    <row r="189" spans="1:3" outlineLevel="2" x14ac:dyDescent="0.25">
      <c r="A189" t="s">
        <v>407</v>
      </c>
      <c r="B189">
        <v>2.6179999999999999</v>
      </c>
      <c r="C189" s="129">
        <v>22230</v>
      </c>
    </row>
    <row r="190" spans="1:3" outlineLevel="2" x14ac:dyDescent="0.25">
      <c r="A190" t="s">
        <v>407</v>
      </c>
      <c r="B190">
        <v>2.4670000000000001</v>
      </c>
      <c r="C190" s="129">
        <v>20565</v>
      </c>
    </row>
    <row r="191" spans="1:3" outlineLevel="2" x14ac:dyDescent="0.25">
      <c r="A191" t="s">
        <v>407</v>
      </c>
      <c r="B191">
        <v>1.905</v>
      </c>
      <c r="C191" s="129">
        <v>15631</v>
      </c>
    </row>
    <row r="192" spans="1:3" outlineLevel="2" x14ac:dyDescent="0.25">
      <c r="A192" t="s">
        <v>407</v>
      </c>
      <c r="B192">
        <v>4.8140000000000001</v>
      </c>
      <c r="C192" s="129">
        <v>38518</v>
      </c>
    </row>
    <row r="193" spans="1:3" s="147" customFormat="1" outlineLevel="1" x14ac:dyDescent="0.25">
      <c r="A193" s="130" t="s">
        <v>688</v>
      </c>
      <c r="B193" s="147">
        <f>SUBTOTAL(9,B188:B192)</f>
        <v>13.635</v>
      </c>
      <c r="C193" s="129">
        <f>SUBTOTAL(9,C188:C192)</f>
        <v>112796</v>
      </c>
    </row>
    <row r="194" spans="1:3" outlineLevel="2" x14ac:dyDescent="0.25">
      <c r="A194" t="s">
        <v>462</v>
      </c>
      <c r="B194">
        <v>1.117</v>
      </c>
      <c r="C194" s="129">
        <v>10297</v>
      </c>
    </row>
    <row r="195" spans="1:3" outlineLevel="2" x14ac:dyDescent="0.25">
      <c r="A195" t="s">
        <v>462</v>
      </c>
      <c r="B195">
        <v>1.321</v>
      </c>
      <c r="C195" s="129">
        <v>11994</v>
      </c>
    </row>
    <row r="196" spans="1:3" outlineLevel="2" x14ac:dyDescent="0.25">
      <c r="A196" t="s">
        <v>462</v>
      </c>
      <c r="B196">
        <v>5.7930000000000001</v>
      </c>
      <c r="C196" s="129">
        <v>52351</v>
      </c>
    </row>
    <row r="197" spans="1:3" outlineLevel="2" x14ac:dyDescent="0.25">
      <c r="A197" t="s">
        <v>462</v>
      </c>
      <c r="B197">
        <v>3.8940000000000001</v>
      </c>
      <c r="C197" s="129">
        <v>34409</v>
      </c>
    </row>
    <row r="198" spans="1:3" outlineLevel="2" x14ac:dyDescent="0.25">
      <c r="A198" t="s">
        <v>462</v>
      </c>
      <c r="B198">
        <v>1.766</v>
      </c>
      <c r="C198" s="129">
        <v>15363</v>
      </c>
    </row>
    <row r="199" spans="1:3" s="147" customFormat="1" outlineLevel="1" x14ac:dyDescent="0.25">
      <c r="A199" s="130" t="s">
        <v>689</v>
      </c>
      <c r="B199" s="147">
        <f>SUBTOTAL(9,B194:B198)</f>
        <v>13.891</v>
      </c>
      <c r="C199" s="129">
        <f>SUBTOTAL(9,C194:C198)</f>
        <v>124414</v>
      </c>
    </row>
    <row r="200" spans="1:3" outlineLevel="2" x14ac:dyDescent="0.25">
      <c r="A200" t="s">
        <v>325</v>
      </c>
      <c r="B200">
        <v>28.43</v>
      </c>
      <c r="C200" s="129">
        <v>3619776</v>
      </c>
    </row>
    <row r="201" spans="1:3" outlineLevel="2" x14ac:dyDescent="0.25">
      <c r="A201" t="s">
        <v>325</v>
      </c>
      <c r="B201">
        <v>79.454999999999998</v>
      </c>
      <c r="C201" s="129">
        <v>9646832</v>
      </c>
    </row>
    <row r="202" spans="1:3" outlineLevel="2" x14ac:dyDescent="0.25">
      <c r="A202" t="s">
        <v>325</v>
      </c>
      <c r="B202">
        <v>61.972000000000001</v>
      </c>
      <c r="C202" s="129">
        <v>7927858</v>
      </c>
    </row>
    <row r="203" spans="1:3" outlineLevel="2" x14ac:dyDescent="0.25">
      <c r="A203" t="s">
        <v>325</v>
      </c>
      <c r="B203">
        <v>69.682000000000002</v>
      </c>
      <c r="C203" s="129">
        <v>8940316</v>
      </c>
    </row>
    <row r="204" spans="1:3" outlineLevel="2" x14ac:dyDescent="0.25">
      <c r="A204" t="s">
        <v>325</v>
      </c>
      <c r="B204">
        <v>97.451999999999998</v>
      </c>
      <c r="C204" s="129">
        <v>12231635</v>
      </c>
    </row>
    <row r="205" spans="1:3" s="147" customFormat="1" outlineLevel="1" x14ac:dyDescent="0.25">
      <c r="A205" s="130" t="s">
        <v>690</v>
      </c>
      <c r="B205" s="147">
        <f>SUBTOTAL(9,B200:B204)</f>
        <v>336.99099999999999</v>
      </c>
      <c r="C205" s="129">
        <f>SUBTOTAL(9,C200:C204)</f>
        <v>42366417</v>
      </c>
    </row>
    <row r="206" spans="1:3" outlineLevel="2" x14ac:dyDescent="0.25">
      <c r="A206" t="s">
        <v>598</v>
      </c>
      <c r="B206">
        <v>6.2E-2</v>
      </c>
      <c r="C206">
        <v>12</v>
      </c>
    </row>
    <row r="207" spans="1:3" outlineLevel="2" x14ac:dyDescent="0.25">
      <c r="A207" t="s">
        <v>598</v>
      </c>
      <c r="B207">
        <v>5.0000000000000001E-3</v>
      </c>
      <c r="C207">
        <v>1</v>
      </c>
    </row>
    <row r="208" spans="1:3" outlineLevel="2" x14ac:dyDescent="0.25">
      <c r="A208" t="s">
        <v>598</v>
      </c>
      <c r="B208">
        <v>5.0000000000000001E-3</v>
      </c>
      <c r="C208">
        <v>1</v>
      </c>
    </row>
    <row r="209" spans="1:3" outlineLevel="2" x14ac:dyDescent="0.25">
      <c r="A209" t="s">
        <v>598</v>
      </c>
      <c r="B209">
        <v>0.39500000000000002</v>
      </c>
      <c r="C209">
        <v>75</v>
      </c>
    </row>
    <row r="210" spans="1:3" outlineLevel="2" x14ac:dyDescent="0.25">
      <c r="A210" t="s">
        <v>598</v>
      </c>
      <c r="B210">
        <v>1.6E-2</v>
      </c>
      <c r="C210">
        <v>3</v>
      </c>
    </row>
    <row r="211" spans="1:3" s="147" customFormat="1" outlineLevel="1" x14ac:dyDescent="0.25">
      <c r="A211" s="130" t="s">
        <v>691</v>
      </c>
      <c r="B211" s="147">
        <f>SUBTOTAL(9,B206:B210)</f>
        <v>0.48300000000000004</v>
      </c>
      <c r="C211" s="147">
        <f>SUBTOTAL(9,C206:C210)</f>
        <v>92</v>
      </c>
    </row>
    <row r="212" spans="1:3" outlineLevel="2" x14ac:dyDescent="0.25">
      <c r="A212" t="s">
        <v>584</v>
      </c>
      <c r="B212">
        <v>7.5190000000000001</v>
      </c>
      <c r="C212" s="129">
        <v>22195</v>
      </c>
    </row>
    <row r="213" spans="1:3" outlineLevel="2" x14ac:dyDescent="0.25">
      <c r="A213" t="s">
        <v>584</v>
      </c>
      <c r="B213">
        <v>27.119</v>
      </c>
      <c r="C213" s="129">
        <v>84279</v>
      </c>
    </row>
    <row r="214" spans="1:3" outlineLevel="2" x14ac:dyDescent="0.25">
      <c r="A214" t="s">
        <v>584</v>
      </c>
      <c r="B214">
        <v>2.4500000000000002</v>
      </c>
      <c r="C214" s="129">
        <v>8180</v>
      </c>
    </row>
    <row r="215" spans="1:3" outlineLevel="2" x14ac:dyDescent="0.25">
      <c r="A215" t="s">
        <v>584</v>
      </c>
      <c r="B215">
        <v>4.7140000000000004</v>
      </c>
      <c r="C215" s="129">
        <v>15794</v>
      </c>
    </row>
    <row r="216" spans="1:3" outlineLevel="2" x14ac:dyDescent="0.25">
      <c r="A216" t="s">
        <v>584</v>
      </c>
      <c r="B216">
        <v>9.1050000000000004</v>
      </c>
      <c r="C216" s="129">
        <v>30205</v>
      </c>
    </row>
    <row r="217" spans="1:3" s="147" customFormat="1" outlineLevel="1" x14ac:dyDescent="0.25">
      <c r="A217" s="130" t="s">
        <v>692</v>
      </c>
      <c r="B217" s="147">
        <f>SUBTOTAL(9,B212:B216)</f>
        <v>50.906999999999996</v>
      </c>
      <c r="C217" s="129">
        <f>SUBTOTAL(9,C212:C216)</f>
        <v>160653</v>
      </c>
    </row>
    <row r="218" spans="1:3" outlineLevel="2" x14ac:dyDescent="0.25">
      <c r="A218" t="s">
        <v>522</v>
      </c>
      <c r="B218">
        <v>26.56</v>
      </c>
      <c r="C218" s="129">
        <v>608866</v>
      </c>
    </row>
    <row r="219" spans="1:3" outlineLevel="2" x14ac:dyDescent="0.25">
      <c r="A219" t="s">
        <v>522</v>
      </c>
      <c r="B219">
        <v>24.652999999999999</v>
      </c>
      <c r="C219" s="129">
        <v>591004</v>
      </c>
    </row>
    <row r="220" spans="1:3" outlineLevel="2" x14ac:dyDescent="0.25">
      <c r="A220" t="s">
        <v>522</v>
      </c>
      <c r="B220">
        <v>12.102</v>
      </c>
      <c r="C220" s="129">
        <v>330963</v>
      </c>
    </row>
    <row r="221" spans="1:3" outlineLevel="2" x14ac:dyDescent="0.25">
      <c r="A221" t="s">
        <v>522</v>
      </c>
      <c r="B221">
        <v>14.792</v>
      </c>
      <c r="C221" s="129">
        <v>428282</v>
      </c>
    </row>
    <row r="222" spans="1:3" outlineLevel="2" x14ac:dyDescent="0.25">
      <c r="A222" t="s">
        <v>522</v>
      </c>
      <c r="B222">
        <v>4.5229999999999997</v>
      </c>
      <c r="C222" s="129">
        <v>138125</v>
      </c>
    </row>
    <row r="223" spans="1:3" s="147" customFormat="1" outlineLevel="1" x14ac:dyDescent="0.25">
      <c r="A223" s="130" t="s">
        <v>693</v>
      </c>
      <c r="B223" s="147">
        <f>SUBTOTAL(9,B218:B222)</f>
        <v>82.63</v>
      </c>
      <c r="C223" s="129">
        <f>SUBTOTAL(9,C218:C222)</f>
        <v>2097240</v>
      </c>
    </row>
    <row r="224" spans="1:3" outlineLevel="2" x14ac:dyDescent="0.25">
      <c r="A224" t="s">
        <v>408</v>
      </c>
      <c r="B224">
        <v>10.523999999999999</v>
      </c>
      <c r="C224" s="129">
        <v>483237</v>
      </c>
    </row>
    <row r="225" spans="1:3" outlineLevel="2" x14ac:dyDescent="0.25">
      <c r="A225" t="s">
        <v>408</v>
      </c>
      <c r="B225">
        <v>17.228999999999999</v>
      </c>
      <c r="C225" s="129">
        <v>786677</v>
      </c>
    </row>
    <row r="226" spans="1:3" outlineLevel="2" x14ac:dyDescent="0.25">
      <c r="A226" t="s">
        <v>408</v>
      </c>
      <c r="B226">
        <v>28.93</v>
      </c>
      <c r="C226" s="129">
        <v>1335082</v>
      </c>
    </row>
    <row r="227" spans="1:3" outlineLevel="2" x14ac:dyDescent="0.25">
      <c r="A227" t="s">
        <v>408</v>
      </c>
      <c r="B227">
        <v>15.602</v>
      </c>
      <c r="C227" s="129">
        <v>717543</v>
      </c>
    </row>
    <row r="228" spans="1:3" outlineLevel="2" x14ac:dyDescent="0.25">
      <c r="A228" t="s">
        <v>408</v>
      </c>
      <c r="B228">
        <v>30.7</v>
      </c>
      <c r="C228" s="129">
        <v>1388977</v>
      </c>
    </row>
    <row r="229" spans="1:3" s="147" customFormat="1" outlineLevel="1" x14ac:dyDescent="0.25">
      <c r="A229" s="130" t="s">
        <v>694</v>
      </c>
      <c r="B229" s="147">
        <f>SUBTOTAL(9,B224:B228)</f>
        <v>102.985</v>
      </c>
      <c r="C229" s="129">
        <f>SUBTOTAL(9,C224:C228)</f>
        <v>4711516</v>
      </c>
    </row>
    <row r="230" spans="1:3" outlineLevel="2" x14ac:dyDescent="0.25">
      <c r="A230" t="s">
        <v>474</v>
      </c>
      <c r="B230">
        <v>16.262</v>
      </c>
      <c r="C230" s="129">
        <v>158883</v>
      </c>
    </row>
    <row r="231" spans="1:3" outlineLevel="2" x14ac:dyDescent="0.25">
      <c r="A231" t="s">
        <v>474</v>
      </c>
      <c r="B231">
        <v>15.162000000000001</v>
      </c>
      <c r="C231" s="129">
        <v>147075</v>
      </c>
    </row>
    <row r="232" spans="1:3" outlineLevel="2" x14ac:dyDescent="0.25">
      <c r="A232" t="s">
        <v>474</v>
      </c>
      <c r="B232">
        <v>36.796999999999997</v>
      </c>
      <c r="C232" s="129">
        <v>353992</v>
      </c>
    </row>
    <row r="233" spans="1:3" outlineLevel="2" x14ac:dyDescent="0.25">
      <c r="A233" t="s">
        <v>474</v>
      </c>
      <c r="B233">
        <v>26.617999999999999</v>
      </c>
      <c r="C233" s="129">
        <v>260507</v>
      </c>
    </row>
    <row r="234" spans="1:3" outlineLevel="2" x14ac:dyDescent="0.25">
      <c r="A234" t="s">
        <v>474</v>
      </c>
      <c r="B234">
        <v>23.661999999999999</v>
      </c>
      <c r="C234" s="129">
        <v>234801</v>
      </c>
    </row>
    <row r="235" spans="1:3" s="147" customFormat="1" outlineLevel="1" x14ac:dyDescent="0.25">
      <c r="A235" s="130" t="s">
        <v>695</v>
      </c>
      <c r="B235" s="147">
        <f>SUBTOTAL(9,B230:B234)</f>
        <v>118.501</v>
      </c>
      <c r="C235" s="129">
        <f>SUBTOTAL(9,C230:C234)</f>
        <v>1155258</v>
      </c>
    </row>
    <row r="236" spans="1:3" outlineLevel="2" x14ac:dyDescent="0.25">
      <c r="A236" t="s">
        <v>475</v>
      </c>
      <c r="B236">
        <v>142.17599999999999</v>
      </c>
      <c r="C236" s="129">
        <v>1829689</v>
      </c>
    </row>
    <row r="237" spans="1:3" outlineLevel="2" x14ac:dyDescent="0.25">
      <c r="A237" t="s">
        <v>475</v>
      </c>
      <c r="B237">
        <v>248.738</v>
      </c>
      <c r="C237" s="129">
        <v>3214889</v>
      </c>
    </row>
    <row r="238" spans="1:3" outlineLevel="2" x14ac:dyDescent="0.25">
      <c r="A238" t="s">
        <v>475</v>
      </c>
      <c r="B238">
        <v>253.077</v>
      </c>
      <c r="C238" s="129">
        <v>3432465</v>
      </c>
    </row>
    <row r="239" spans="1:3" outlineLevel="2" x14ac:dyDescent="0.25">
      <c r="A239" t="s">
        <v>475</v>
      </c>
      <c r="B239">
        <v>67.072999999999993</v>
      </c>
      <c r="C239" s="129">
        <v>984550</v>
      </c>
    </row>
    <row r="240" spans="1:3" outlineLevel="2" x14ac:dyDescent="0.25">
      <c r="A240" t="s">
        <v>475</v>
      </c>
      <c r="B240">
        <v>74.162000000000006</v>
      </c>
      <c r="C240" s="129">
        <v>1074877</v>
      </c>
    </row>
    <row r="241" spans="1:3" s="147" customFormat="1" outlineLevel="1" x14ac:dyDescent="0.25">
      <c r="A241" s="130" t="s">
        <v>696</v>
      </c>
      <c r="B241" s="147">
        <f>SUBTOTAL(9,B236:B240)</f>
        <v>785.226</v>
      </c>
      <c r="C241" s="129">
        <f>SUBTOTAL(9,C236:C240)</f>
        <v>10536470</v>
      </c>
    </row>
    <row r="242" spans="1:3" outlineLevel="2" x14ac:dyDescent="0.25">
      <c r="A242" t="s">
        <v>12</v>
      </c>
      <c r="B242">
        <v>6.1420000000000003</v>
      </c>
      <c r="C242" s="129">
        <v>564970</v>
      </c>
    </row>
    <row r="243" spans="1:3" outlineLevel="2" x14ac:dyDescent="0.25">
      <c r="A243" t="s">
        <v>12</v>
      </c>
      <c r="B243">
        <v>3.98</v>
      </c>
      <c r="C243" s="129">
        <v>367984</v>
      </c>
    </row>
    <row r="244" spans="1:3" outlineLevel="2" x14ac:dyDescent="0.25">
      <c r="A244" t="s">
        <v>12</v>
      </c>
      <c r="B244">
        <v>11.526999999999999</v>
      </c>
      <c r="C244" s="129">
        <v>1077094</v>
      </c>
    </row>
    <row r="245" spans="1:3" outlineLevel="2" x14ac:dyDescent="0.25">
      <c r="A245" t="s">
        <v>12</v>
      </c>
      <c r="B245">
        <v>12.265000000000001</v>
      </c>
      <c r="C245" s="129">
        <v>1129421</v>
      </c>
    </row>
    <row r="246" spans="1:3" outlineLevel="2" x14ac:dyDescent="0.25">
      <c r="A246" t="s">
        <v>12</v>
      </c>
      <c r="B246">
        <v>36.734999999999999</v>
      </c>
      <c r="C246" s="129">
        <v>3279048</v>
      </c>
    </row>
    <row r="247" spans="1:3" s="147" customFormat="1" outlineLevel="1" x14ac:dyDescent="0.25">
      <c r="A247" s="130" t="s">
        <v>616</v>
      </c>
      <c r="B247" s="147">
        <f>SUBTOTAL(9,B242:B246)</f>
        <v>70.649000000000001</v>
      </c>
      <c r="C247" s="129">
        <f>SUBTOTAL(9,C242:C246)</f>
        <v>6418517</v>
      </c>
    </row>
    <row r="248" spans="1:3" outlineLevel="2" x14ac:dyDescent="0.25">
      <c r="A248" t="s">
        <v>326</v>
      </c>
      <c r="B248">
        <v>1.72</v>
      </c>
      <c r="C248" s="129">
        <v>15974</v>
      </c>
    </row>
    <row r="249" spans="1:3" outlineLevel="2" x14ac:dyDescent="0.25">
      <c r="A249" t="s">
        <v>326</v>
      </c>
      <c r="B249">
        <v>1.6259999999999999</v>
      </c>
      <c r="C249" s="129">
        <v>15141</v>
      </c>
    </row>
    <row r="250" spans="1:3" outlineLevel="2" x14ac:dyDescent="0.25">
      <c r="A250" t="s">
        <v>326</v>
      </c>
      <c r="B250">
        <v>0.58699999999999997</v>
      </c>
      <c r="C250" s="129">
        <v>5418</v>
      </c>
    </row>
    <row r="251" spans="1:3" outlineLevel="2" x14ac:dyDescent="0.25">
      <c r="A251" t="s">
        <v>326</v>
      </c>
      <c r="B251">
        <v>0.29399999999999998</v>
      </c>
      <c r="C251" s="129">
        <v>2745</v>
      </c>
    </row>
    <row r="252" spans="1:3" outlineLevel="2" x14ac:dyDescent="0.25">
      <c r="A252" t="s">
        <v>326</v>
      </c>
      <c r="B252">
        <v>1.7729999999999999</v>
      </c>
      <c r="C252" s="129">
        <v>16385</v>
      </c>
    </row>
    <row r="253" spans="1:3" s="147" customFormat="1" outlineLevel="1" x14ac:dyDescent="0.25">
      <c r="A253" s="130" t="s">
        <v>697</v>
      </c>
      <c r="B253" s="147">
        <f>SUBTOTAL(9,B248:B252)</f>
        <v>5.9999999999999991</v>
      </c>
      <c r="C253" s="129">
        <f>SUBTOTAL(9,C248:C252)</f>
        <v>55663</v>
      </c>
    </row>
    <row r="254" spans="1:3" outlineLevel="2" x14ac:dyDescent="0.25">
      <c r="A254" t="s">
        <v>327</v>
      </c>
      <c r="B254">
        <v>7.6619999999999999</v>
      </c>
      <c r="C254" s="129">
        <v>85246</v>
      </c>
    </row>
    <row r="255" spans="1:3" outlineLevel="2" x14ac:dyDescent="0.25">
      <c r="A255" t="s">
        <v>327</v>
      </c>
      <c r="B255">
        <v>4.3449999999999998</v>
      </c>
      <c r="C255" s="129">
        <v>47458</v>
      </c>
    </row>
    <row r="256" spans="1:3" outlineLevel="2" x14ac:dyDescent="0.25">
      <c r="A256" t="s">
        <v>327</v>
      </c>
      <c r="B256">
        <v>8.2080000000000002</v>
      </c>
      <c r="C256" s="129">
        <v>89608</v>
      </c>
    </row>
    <row r="257" spans="1:3" outlineLevel="2" x14ac:dyDescent="0.25">
      <c r="A257" t="s">
        <v>327</v>
      </c>
      <c r="B257">
        <v>3.3370000000000002</v>
      </c>
      <c r="C257" s="129">
        <v>35802</v>
      </c>
    </row>
    <row r="258" spans="1:3" outlineLevel="2" x14ac:dyDescent="0.25">
      <c r="A258" t="s">
        <v>327</v>
      </c>
      <c r="B258">
        <v>9.423</v>
      </c>
      <c r="C258" s="129">
        <v>98946</v>
      </c>
    </row>
    <row r="259" spans="1:3" s="147" customFormat="1" outlineLevel="1" x14ac:dyDescent="0.25">
      <c r="A259" s="130" t="s">
        <v>698</v>
      </c>
      <c r="B259" s="147">
        <f>SUBTOTAL(9,B254:B258)</f>
        <v>32.975000000000001</v>
      </c>
      <c r="C259" s="129">
        <f>SUBTOTAL(9,C254:C258)</f>
        <v>357060</v>
      </c>
    </row>
    <row r="260" spans="1:3" outlineLevel="2" x14ac:dyDescent="0.25">
      <c r="A260" t="s">
        <v>532</v>
      </c>
      <c r="B260">
        <v>3.4820000000000002</v>
      </c>
      <c r="C260" s="129">
        <v>30973</v>
      </c>
    </row>
    <row r="261" spans="1:3" outlineLevel="2" x14ac:dyDescent="0.25">
      <c r="A261" t="s">
        <v>532</v>
      </c>
      <c r="B261">
        <v>3.4540000000000002</v>
      </c>
      <c r="C261" s="129">
        <v>30470</v>
      </c>
    </row>
    <row r="262" spans="1:3" outlineLevel="2" x14ac:dyDescent="0.25">
      <c r="A262" t="s">
        <v>532</v>
      </c>
      <c r="B262">
        <v>6.0439999999999996</v>
      </c>
      <c r="C262" s="129">
        <v>53228</v>
      </c>
    </row>
    <row r="263" spans="1:3" outlineLevel="2" x14ac:dyDescent="0.25">
      <c r="A263" t="s">
        <v>532</v>
      </c>
      <c r="B263">
        <v>2.7109999999999999</v>
      </c>
      <c r="C263" s="129">
        <v>23638</v>
      </c>
    </row>
    <row r="264" spans="1:3" outlineLevel="2" x14ac:dyDescent="0.25">
      <c r="A264" t="s">
        <v>532</v>
      </c>
      <c r="B264">
        <v>6.976</v>
      </c>
      <c r="C264" s="129">
        <v>59564</v>
      </c>
    </row>
    <row r="265" spans="1:3" s="147" customFormat="1" outlineLevel="1" x14ac:dyDescent="0.25">
      <c r="A265" s="130" t="s">
        <v>699</v>
      </c>
      <c r="B265" s="147">
        <f>SUBTOTAL(9,B260:B264)</f>
        <v>22.667000000000002</v>
      </c>
      <c r="C265" s="129">
        <f>SUBTOTAL(9,C260:C264)</f>
        <v>197873</v>
      </c>
    </row>
    <row r="266" spans="1:3" outlineLevel="2" x14ac:dyDescent="0.25">
      <c r="A266" t="s">
        <v>272</v>
      </c>
      <c r="B266">
        <v>7.0350000000000001</v>
      </c>
      <c r="C266" s="129">
        <v>385888</v>
      </c>
    </row>
    <row r="267" spans="1:3" outlineLevel="2" x14ac:dyDescent="0.25">
      <c r="A267" t="s">
        <v>272</v>
      </c>
      <c r="B267">
        <v>5.6449999999999996</v>
      </c>
      <c r="C267" s="129">
        <v>311697</v>
      </c>
    </row>
    <row r="268" spans="1:3" outlineLevel="2" x14ac:dyDescent="0.25">
      <c r="A268" t="s">
        <v>272</v>
      </c>
      <c r="B268">
        <v>3.085</v>
      </c>
      <c r="C268" s="129">
        <v>171707</v>
      </c>
    </row>
    <row r="269" spans="1:3" outlineLevel="2" x14ac:dyDescent="0.25">
      <c r="A269" t="s">
        <v>272</v>
      </c>
      <c r="B269">
        <v>6.72</v>
      </c>
      <c r="C269" s="129">
        <v>370364</v>
      </c>
    </row>
    <row r="270" spans="1:3" outlineLevel="2" x14ac:dyDescent="0.25">
      <c r="A270" t="s">
        <v>272</v>
      </c>
      <c r="B270">
        <v>2.032</v>
      </c>
      <c r="C270" s="129">
        <v>112633</v>
      </c>
    </row>
    <row r="271" spans="1:3" s="147" customFormat="1" outlineLevel="1" x14ac:dyDescent="0.25">
      <c r="A271" s="130" t="s">
        <v>700</v>
      </c>
      <c r="B271" s="147">
        <f>SUBTOTAL(9,B266:B270)</f>
        <v>24.516999999999999</v>
      </c>
      <c r="C271" s="129">
        <f>SUBTOTAL(9,C266:C270)</f>
        <v>1352289</v>
      </c>
    </row>
    <row r="272" spans="1:3" outlineLevel="2" x14ac:dyDescent="0.25">
      <c r="A272" t="s">
        <v>367</v>
      </c>
      <c r="B272">
        <v>54.664999999999999</v>
      </c>
      <c r="C272" s="129">
        <v>1977225</v>
      </c>
    </row>
    <row r="273" spans="1:3" outlineLevel="2" x14ac:dyDescent="0.25">
      <c r="A273" t="s">
        <v>367</v>
      </c>
      <c r="B273">
        <v>38.886000000000003</v>
      </c>
      <c r="C273" s="129">
        <v>1438741</v>
      </c>
    </row>
    <row r="274" spans="1:3" outlineLevel="2" x14ac:dyDescent="0.25">
      <c r="A274" t="s">
        <v>367</v>
      </c>
      <c r="B274">
        <v>32.682000000000002</v>
      </c>
      <c r="C274" s="129">
        <v>1202606</v>
      </c>
    </row>
    <row r="275" spans="1:3" outlineLevel="2" x14ac:dyDescent="0.25">
      <c r="A275" t="s">
        <v>367</v>
      </c>
      <c r="B275">
        <v>30.789000000000001</v>
      </c>
      <c r="C275" s="129">
        <v>1138597</v>
      </c>
    </row>
    <row r="276" spans="1:3" outlineLevel="2" x14ac:dyDescent="0.25">
      <c r="A276" t="s">
        <v>367</v>
      </c>
      <c r="B276">
        <v>36.591999999999999</v>
      </c>
      <c r="C276" s="129">
        <v>1332731</v>
      </c>
    </row>
    <row r="277" spans="1:3" s="147" customFormat="1" outlineLevel="1" x14ac:dyDescent="0.25">
      <c r="A277" s="130" t="s">
        <v>701</v>
      </c>
      <c r="B277" s="147">
        <f>SUBTOTAL(9,B272:B276)</f>
        <v>193.61399999999998</v>
      </c>
      <c r="C277" s="129">
        <f>SUBTOTAL(9,C272:C276)</f>
        <v>7089900</v>
      </c>
    </row>
    <row r="278" spans="1:3" outlineLevel="2" x14ac:dyDescent="0.25">
      <c r="A278" t="s">
        <v>463</v>
      </c>
      <c r="B278">
        <v>4.726</v>
      </c>
      <c r="C278" s="129">
        <v>7193</v>
      </c>
    </row>
    <row r="279" spans="1:3" outlineLevel="2" x14ac:dyDescent="0.25">
      <c r="A279" t="s">
        <v>463</v>
      </c>
      <c r="B279">
        <v>1.5189999999999999</v>
      </c>
      <c r="C279" s="129">
        <v>2337</v>
      </c>
    </row>
    <row r="280" spans="1:3" outlineLevel="2" x14ac:dyDescent="0.25">
      <c r="A280" t="s">
        <v>463</v>
      </c>
      <c r="B280">
        <v>0.93100000000000005</v>
      </c>
      <c r="C280" s="129">
        <v>1423</v>
      </c>
    </row>
    <row r="281" spans="1:3" outlineLevel="2" x14ac:dyDescent="0.25">
      <c r="A281" t="s">
        <v>463</v>
      </c>
      <c r="B281">
        <v>1.97</v>
      </c>
      <c r="C281" s="129">
        <v>3041</v>
      </c>
    </row>
    <row r="282" spans="1:3" outlineLevel="2" x14ac:dyDescent="0.25">
      <c r="A282" t="s">
        <v>463</v>
      </c>
      <c r="B282">
        <v>2.9470000000000001</v>
      </c>
      <c r="C282" s="129">
        <v>4572</v>
      </c>
    </row>
    <row r="283" spans="1:3" s="147" customFormat="1" outlineLevel="1" x14ac:dyDescent="0.25">
      <c r="A283" s="130" t="s">
        <v>702</v>
      </c>
      <c r="B283" s="147">
        <f>SUBTOTAL(9,B278:B282)</f>
        <v>12.093</v>
      </c>
      <c r="C283" s="129">
        <f>SUBTOTAL(9,C278:C282)</f>
        <v>18566</v>
      </c>
    </row>
    <row r="284" spans="1:3" outlineLevel="2" x14ac:dyDescent="0.25">
      <c r="A284" t="s">
        <v>533</v>
      </c>
      <c r="B284">
        <v>96.424999999999997</v>
      </c>
      <c r="C284" s="129">
        <v>180533</v>
      </c>
    </row>
    <row r="285" spans="1:3" outlineLevel="2" x14ac:dyDescent="0.25">
      <c r="A285" t="s">
        <v>533</v>
      </c>
      <c r="B285">
        <v>137.26</v>
      </c>
      <c r="C285" s="129">
        <v>259081</v>
      </c>
    </row>
    <row r="286" spans="1:3" outlineLevel="2" x14ac:dyDescent="0.25">
      <c r="A286" t="s">
        <v>533</v>
      </c>
      <c r="B286">
        <v>202.91499999999999</v>
      </c>
      <c r="C286" s="129">
        <v>382684</v>
      </c>
    </row>
    <row r="287" spans="1:3" outlineLevel="2" x14ac:dyDescent="0.25">
      <c r="A287" t="s">
        <v>533</v>
      </c>
      <c r="B287">
        <v>103.867</v>
      </c>
      <c r="C287" s="129">
        <v>194675</v>
      </c>
    </row>
    <row r="288" spans="1:3" outlineLevel="2" x14ac:dyDescent="0.25">
      <c r="A288" t="s">
        <v>533</v>
      </c>
      <c r="B288">
        <v>129.946</v>
      </c>
      <c r="C288" s="129">
        <v>242532</v>
      </c>
    </row>
    <row r="289" spans="1:3" s="147" customFormat="1" outlineLevel="1" x14ac:dyDescent="0.25">
      <c r="A289" s="130" t="s">
        <v>703</v>
      </c>
      <c r="B289" s="147">
        <f>SUBTOTAL(9,B284:B288)</f>
        <v>670.41300000000001</v>
      </c>
      <c r="C289" s="129">
        <f>SUBTOTAL(9,C284:C288)</f>
        <v>1259505</v>
      </c>
    </row>
    <row r="290" spans="1:3" outlineLevel="2" x14ac:dyDescent="0.25">
      <c r="A290" t="s">
        <v>300</v>
      </c>
      <c r="B290">
        <v>26.158999999999999</v>
      </c>
      <c r="C290" s="129">
        <v>978651</v>
      </c>
    </row>
    <row r="291" spans="1:3" outlineLevel="2" x14ac:dyDescent="0.25">
      <c r="A291" t="s">
        <v>300</v>
      </c>
      <c r="B291">
        <v>23.291</v>
      </c>
      <c r="C291" s="129">
        <v>889263</v>
      </c>
    </row>
    <row r="292" spans="1:3" outlineLevel="2" x14ac:dyDescent="0.25">
      <c r="A292" t="s">
        <v>300</v>
      </c>
      <c r="B292">
        <v>21.068999999999999</v>
      </c>
      <c r="C292" s="129">
        <v>799172</v>
      </c>
    </row>
    <row r="293" spans="1:3" outlineLevel="2" x14ac:dyDescent="0.25">
      <c r="A293" t="s">
        <v>300</v>
      </c>
      <c r="B293">
        <v>16.882999999999999</v>
      </c>
      <c r="C293" s="129">
        <v>634085</v>
      </c>
    </row>
    <row r="294" spans="1:3" outlineLevel="2" x14ac:dyDescent="0.25">
      <c r="A294" t="s">
        <v>300</v>
      </c>
      <c r="B294">
        <v>20.82</v>
      </c>
      <c r="C294" s="129">
        <v>767691</v>
      </c>
    </row>
    <row r="295" spans="1:3" s="147" customFormat="1" outlineLevel="1" x14ac:dyDescent="0.25">
      <c r="A295" s="130" t="s">
        <v>704</v>
      </c>
      <c r="B295" s="147">
        <f>SUBTOTAL(9,B290:B294)</f>
        <v>108.22200000000001</v>
      </c>
      <c r="C295" s="129">
        <f>SUBTOTAL(9,C290:C294)</f>
        <v>4068862</v>
      </c>
    </row>
    <row r="296" spans="1:3" outlineLevel="2" x14ac:dyDescent="0.25">
      <c r="A296" t="s">
        <v>328</v>
      </c>
      <c r="B296">
        <v>2.4940000000000002</v>
      </c>
      <c r="C296" s="129">
        <v>138746</v>
      </c>
    </row>
    <row r="297" spans="1:3" outlineLevel="2" x14ac:dyDescent="0.25">
      <c r="A297" t="s">
        <v>328</v>
      </c>
      <c r="B297">
        <v>46.286999999999999</v>
      </c>
      <c r="C297" s="129">
        <v>2580177</v>
      </c>
    </row>
    <row r="298" spans="1:3" outlineLevel="2" x14ac:dyDescent="0.25">
      <c r="A298" t="s">
        <v>328</v>
      </c>
      <c r="B298">
        <v>9.2690000000000001</v>
      </c>
      <c r="C298" s="129">
        <v>558087</v>
      </c>
    </row>
    <row r="299" spans="1:3" outlineLevel="2" x14ac:dyDescent="0.25">
      <c r="A299" t="s">
        <v>328</v>
      </c>
      <c r="B299">
        <v>4.984</v>
      </c>
      <c r="C299" s="129">
        <v>297407</v>
      </c>
    </row>
    <row r="300" spans="1:3" outlineLevel="2" x14ac:dyDescent="0.25">
      <c r="A300" t="s">
        <v>328</v>
      </c>
      <c r="B300">
        <v>7.657</v>
      </c>
      <c r="C300" s="129">
        <v>448494</v>
      </c>
    </row>
    <row r="301" spans="1:3" s="147" customFormat="1" outlineLevel="1" x14ac:dyDescent="0.25">
      <c r="A301" s="130" t="s">
        <v>705</v>
      </c>
      <c r="B301" s="147">
        <f>SUBTOTAL(9,B296:B300)</f>
        <v>70.691000000000003</v>
      </c>
      <c r="C301" s="129">
        <f>SUBTOTAL(9,C296:C300)</f>
        <v>4022911</v>
      </c>
    </row>
    <row r="302" spans="1:3" outlineLevel="2" x14ac:dyDescent="0.25">
      <c r="A302" t="s">
        <v>329</v>
      </c>
      <c r="B302">
        <v>273.06700000000001</v>
      </c>
      <c r="C302" s="129">
        <v>4155507</v>
      </c>
    </row>
    <row r="303" spans="1:3" outlineLevel="2" x14ac:dyDescent="0.25">
      <c r="A303" t="s">
        <v>329</v>
      </c>
      <c r="B303">
        <v>610.60400000000004</v>
      </c>
      <c r="C303" s="129">
        <v>9271290</v>
      </c>
    </row>
    <row r="304" spans="1:3" outlineLevel="2" x14ac:dyDescent="0.25">
      <c r="A304" t="s">
        <v>329</v>
      </c>
      <c r="B304">
        <v>214.505</v>
      </c>
      <c r="C304" s="129">
        <v>3547341</v>
      </c>
    </row>
    <row r="305" spans="1:3" outlineLevel="2" x14ac:dyDescent="0.25">
      <c r="A305" t="s">
        <v>329</v>
      </c>
      <c r="B305">
        <v>91.358999999999995</v>
      </c>
      <c r="C305" s="129">
        <v>1570208</v>
      </c>
    </row>
    <row r="306" spans="1:3" outlineLevel="2" x14ac:dyDescent="0.25">
      <c r="A306" t="s">
        <v>329</v>
      </c>
      <c r="B306">
        <v>88.15</v>
      </c>
      <c r="C306" s="129">
        <v>1470833</v>
      </c>
    </row>
    <row r="307" spans="1:3" s="147" customFormat="1" outlineLevel="1" x14ac:dyDescent="0.25">
      <c r="A307" s="130" t="s">
        <v>706</v>
      </c>
      <c r="B307" s="147">
        <f>SUBTOTAL(9,B302:B306)</f>
        <v>1277.6849999999999</v>
      </c>
      <c r="C307" s="129">
        <f>SUBTOTAL(9,C302:C306)</f>
        <v>20015179</v>
      </c>
    </row>
    <row r="308" spans="1:3" outlineLevel="2" x14ac:dyDescent="0.25">
      <c r="A308" t="s">
        <v>330</v>
      </c>
      <c r="B308">
        <v>3.0550000000000002</v>
      </c>
      <c r="C308" s="129">
        <v>24373</v>
      </c>
    </row>
    <row r="309" spans="1:3" outlineLevel="2" x14ac:dyDescent="0.25">
      <c r="A309" t="s">
        <v>330</v>
      </c>
      <c r="B309">
        <v>3.786</v>
      </c>
      <c r="C309" s="129">
        <v>29597</v>
      </c>
    </row>
    <row r="310" spans="1:3" outlineLevel="2" x14ac:dyDescent="0.25">
      <c r="A310" t="s">
        <v>330</v>
      </c>
      <c r="B310">
        <v>6.16</v>
      </c>
      <c r="C310" s="129">
        <v>47227</v>
      </c>
    </row>
    <row r="311" spans="1:3" outlineLevel="2" x14ac:dyDescent="0.25">
      <c r="A311" t="s">
        <v>330</v>
      </c>
      <c r="B311">
        <v>2.089</v>
      </c>
      <c r="C311" s="129">
        <v>15684</v>
      </c>
    </row>
    <row r="312" spans="1:3" outlineLevel="2" x14ac:dyDescent="0.25">
      <c r="A312" t="s">
        <v>330</v>
      </c>
      <c r="B312">
        <v>6.4619999999999997</v>
      </c>
      <c r="C312" s="129">
        <v>47672</v>
      </c>
    </row>
    <row r="313" spans="1:3" s="147" customFormat="1" outlineLevel="1" x14ac:dyDescent="0.25">
      <c r="A313" s="130" t="s">
        <v>707</v>
      </c>
      <c r="B313" s="147">
        <f>SUBTOTAL(9,B308:B312)</f>
        <v>21.552</v>
      </c>
      <c r="C313" s="129">
        <f>SUBTOTAL(9,C308:C312)</f>
        <v>164553</v>
      </c>
    </row>
    <row r="314" spans="1:3" outlineLevel="2" x14ac:dyDescent="0.25">
      <c r="A314" t="s">
        <v>396</v>
      </c>
      <c r="B314">
        <v>12.717000000000001</v>
      </c>
      <c r="C314" s="129">
        <v>534530</v>
      </c>
    </row>
    <row r="315" spans="1:3" outlineLevel="2" x14ac:dyDescent="0.25">
      <c r="A315" t="s">
        <v>396</v>
      </c>
      <c r="B315">
        <v>31.759</v>
      </c>
      <c r="C315" s="129">
        <v>1311736</v>
      </c>
    </row>
    <row r="316" spans="1:3" outlineLevel="2" x14ac:dyDescent="0.25">
      <c r="A316" t="s">
        <v>396</v>
      </c>
      <c r="B316">
        <v>18.077999999999999</v>
      </c>
      <c r="C316" s="129">
        <v>764644</v>
      </c>
    </row>
    <row r="317" spans="1:3" outlineLevel="2" x14ac:dyDescent="0.25">
      <c r="A317" t="s">
        <v>396</v>
      </c>
      <c r="B317">
        <v>17.239000000000001</v>
      </c>
      <c r="C317" s="129">
        <v>725911</v>
      </c>
    </row>
    <row r="318" spans="1:3" outlineLevel="2" x14ac:dyDescent="0.25">
      <c r="A318" t="s">
        <v>396</v>
      </c>
      <c r="B318">
        <v>19.28</v>
      </c>
      <c r="C318" s="129">
        <v>790108</v>
      </c>
    </row>
    <row r="319" spans="1:3" s="147" customFormat="1" outlineLevel="1" x14ac:dyDescent="0.25">
      <c r="A319" s="130" t="s">
        <v>708</v>
      </c>
      <c r="B319" s="147">
        <f>SUBTOTAL(9,B314:B318)</f>
        <v>99.073000000000008</v>
      </c>
      <c r="C319" s="129">
        <f>SUBTOTAL(9,C314:C318)</f>
        <v>4126929</v>
      </c>
    </row>
    <row r="320" spans="1:3" outlineLevel="2" x14ac:dyDescent="0.25">
      <c r="A320" t="s">
        <v>301</v>
      </c>
      <c r="B320">
        <v>72.706000000000003</v>
      </c>
      <c r="C320" s="129">
        <v>1643941</v>
      </c>
    </row>
    <row r="321" spans="1:3" outlineLevel="2" x14ac:dyDescent="0.25">
      <c r="A321" t="s">
        <v>301</v>
      </c>
      <c r="B321">
        <v>64.349999999999994</v>
      </c>
      <c r="C321" s="129">
        <v>1464611</v>
      </c>
    </row>
    <row r="322" spans="1:3" outlineLevel="2" x14ac:dyDescent="0.25">
      <c r="A322" t="s">
        <v>301</v>
      </c>
      <c r="B322">
        <v>138.78399999999999</v>
      </c>
      <c r="C322" s="129">
        <v>3155001</v>
      </c>
    </row>
    <row r="323" spans="1:3" outlineLevel="2" x14ac:dyDescent="0.25">
      <c r="A323" t="s">
        <v>301</v>
      </c>
      <c r="B323">
        <v>98.599000000000004</v>
      </c>
      <c r="C323" s="129">
        <v>2323664</v>
      </c>
    </row>
    <row r="324" spans="1:3" outlineLevel="2" x14ac:dyDescent="0.25">
      <c r="A324" t="s">
        <v>301</v>
      </c>
      <c r="B324">
        <v>150.37299999999999</v>
      </c>
      <c r="C324" s="129">
        <v>3537157</v>
      </c>
    </row>
    <row r="325" spans="1:3" s="147" customFormat="1" outlineLevel="1" x14ac:dyDescent="0.25">
      <c r="A325" s="130" t="s">
        <v>709</v>
      </c>
      <c r="B325" s="147">
        <f>SUBTOTAL(9,B320:B324)</f>
        <v>524.8119999999999</v>
      </c>
      <c r="C325" s="129">
        <f>SUBTOTAL(9,C320:C324)</f>
        <v>12124374</v>
      </c>
    </row>
    <row r="326" spans="1:3" outlineLevel="2" x14ac:dyDescent="0.25">
      <c r="A326" t="s">
        <v>331</v>
      </c>
      <c r="B326">
        <v>11.097</v>
      </c>
      <c r="C326" s="129">
        <v>63760</v>
      </c>
    </row>
    <row r="327" spans="1:3" outlineLevel="2" x14ac:dyDescent="0.25">
      <c r="A327" t="s">
        <v>331</v>
      </c>
      <c r="B327">
        <v>15.209</v>
      </c>
      <c r="C327" s="129">
        <v>88628</v>
      </c>
    </row>
    <row r="328" spans="1:3" outlineLevel="2" x14ac:dyDescent="0.25">
      <c r="A328" t="s">
        <v>331</v>
      </c>
      <c r="B328">
        <v>17.009</v>
      </c>
      <c r="C328" s="129">
        <v>99546</v>
      </c>
    </row>
    <row r="329" spans="1:3" outlineLevel="2" x14ac:dyDescent="0.25">
      <c r="A329" t="s">
        <v>331</v>
      </c>
      <c r="B329">
        <v>12.725</v>
      </c>
      <c r="C329" s="129">
        <v>71994</v>
      </c>
    </row>
    <row r="330" spans="1:3" outlineLevel="2" x14ac:dyDescent="0.25">
      <c r="A330" t="s">
        <v>331</v>
      </c>
      <c r="B330">
        <v>21.669</v>
      </c>
      <c r="C330" s="129">
        <v>121030</v>
      </c>
    </row>
    <row r="331" spans="1:3" s="147" customFormat="1" outlineLevel="1" x14ac:dyDescent="0.25">
      <c r="A331" s="130" t="s">
        <v>710</v>
      </c>
      <c r="B331" s="147">
        <f>SUBTOTAL(9,B326:B330)</f>
        <v>77.709000000000003</v>
      </c>
      <c r="C331" s="129">
        <f>SUBTOTAL(9,C326:C330)</f>
        <v>444958</v>
      </c>
    </row>
    <row r="332" spans="1:3" outlineLevel="2" x14ac:dyDescent="0.25">
      <c r="A332" t="s">
        <v>603</v>
      </c>
      <c r="B332">
        <v>0</v>
      </c>
      <c r="C332">
        <v>0</v>
      </c>
    </row>
    <row r="333" spans="1:3" outlineLevel="2" x14ac:dyDescent="0.25">
      <c r="A333" t="s">
        <v>603</v>
      </c>
      <c r="B333">
        <v>0</v>
      </c>
      <c r="C333">
        <v>0</v>
      </c>
    </row>
    <row r="334" spans="1:3" outlineLevel="2" x14ac:dyDescent="0.25">
      <c r="A334" t="s">
        <v>603</v>
      </c>
      <c r="B334">
        <v>0</v>
      </c>
      <c r="C334">
        <v>0</v>
      </c>
    </row>
    <row r="335" spans="1:3" outlineLevel="2" x14ac:dyDescent="0.25">
      <c r="A335" t="s">
        <v>603</v>
      </c>
      <c r="B335">
        <v>0</v>
      </c>
      <c r="C335">
        <v>0</v>
      </c>
    </row>
    <row r="336" spans="1:3" outlineLevel="2" x14ac:dyDescent="0.25">
      <c r="A336" t="s">
        <v>603</v>
      </c>
      <c r="B336">
        <v>0</v>
      </c>
      <c r="C336">
        <v>0</v>
      </c>
    </row>
    <row r="337" spans="1:3" s="147" customFormat="1" outlineLevel="1" x14ac:dyDescent="0.25">
      <c r="A337" s="130" t="s">
        <v>711</v>
      </c>
      <c r="B337" s="147">
        <f>SUBTOTAL(9,B332:B336)</f>
        <v>0</v>
      </c>
      <c r="C337" s="147">
        <f>SUBTOTAL(9,C332:C336)</f>
        <v>0</v>
      </c>
    </row>
    <row r="338" spans="1:3" outlineLevel="2" x14ac:dyDescent="0.25">
      <c r="A338" t="s">
        <v>332</v>
      </c>
      <c r="B338">
        <v>70.471000000000004</v>
      </c>
      <c r="C338" s="129">
        <v>2747873</v>
      </c>
    </row>
    <row r="339" spans="1:3" outlineLevel="2" x14ac:dyDescent="0.25">
      <c r="A339" t="s">
        <v>332</v>
      </c>
      <c r="B339">
        <v>156.142</v>
      </c>
      <c r="C339" s="129">
        <v>5898282</v>
      </c>
    </row>
    <row r="340" spans="1:3" outlineLevel="2" x14ac:dyDescent="0.25">
      <c r="A340" t="s">
        <v>332</v>
      </c>
      <c r="B340">
        <v>140.00800000000001</v>
      </c>
      <c r="C340" s="129">
        <v>5471266</v>
      </c>
    </row>
    <row r="341" spans="1:3" outlineLevel="2" x14ac:dyDescent="0.25">
      <c r="A341" t="s">
        <v>332</v>
      </c>
      <c r="B341">
        <v>71.284000000000006</v>
      </c>
      <c r="C341" s="129">
        <v>2845045</v>
      </c>
    </row>
    <row r="342" spans="1:3" outlineLevel="2" x14ac:dyDescent="0.25">
      <c r="A342" t="s">
        <v>332</v>
      </c>
      <c r="B342">
        <v>96.96</v>
      </c>
      <c r="C342" s="129">
        <v>3765767</v>
      </c>
    </row>
    <row r="343" spans="1:3" s="147" customFormat="1" outlineLevel="1" x14ac:dyDescent="0.25">
      <c r="A343" s="130" t="s">
        <v>712</v>
      </c>
      <c r="B343" s="147">
        <f>SUBTOTAL(9,B338:B342)</f>
        <v>534.86500000000001</v>
      </c>
      <c r="C343" s="129">
        <f>SUBTOTAL(9,C338:C342)</f>
        <v>20728233</v>
      </c>
    </row>
    <row r="344" spans="1:3" outlineLevel="2" x14ac:dyDescent="0.25">
      <c r="A344" t="s">
        <v>368</v>
      </c>
      <c r="B344">
        <v>3.2959999999999998</v>
      </c>
      <c r="C344" s="129">
        <v>183613</v>
      </c>
    </row>
    <row r="345" spans="1:3" outlineLevel="2" x14ac:dyDescent="0.25">
      <c r="A345" t="s">
        <v>368</v>
      </c>
      <c r="B345">
        <v>5.5460000000000003</v>
      </c>
      <c r="C345" s="129">
        <v>309164</v>
      </c>
    </row>
    <row r="346" spans="1:3" outlineLevel="2" x14ac:dyDescent="0.25">
      <c r="A346" t="s">
        <v>368</v>
      </c>
      <c r="B346">
        <v>5.79</v>
      </c>
      <c r="C346" s="129">
        <v>324336</v>
      </c>
    </row>
    <row r="347" spans="1:3" outlineLevel="2" x14ac:dyDescent="0.25">
      <c r="A347" t="s">
        <v>368</v>
      </c>
      <c r="B347">
        <v>13.154</v>
      </c>
      <c r="C347" s="129">
        <v>727611</v>
      </c>
    </row>
    <row r="348" spans="1:3" outlineLevel="2" x14ac:dyDescent="0.25">
      <c r="A348" t="s">
        <v>368</v>
      </c>
      <c r="B348">
        <v>5.399</v>
      </c>
      <c r="C348" s="129">
        <v>319523</v>
      </c>
    </row>
    <row r="349" spans="1:3" s="147" customFormat="1" outlineLevel="1" x14ac:dyDescent="0.25">
      <c r="A349" s="130" t="s">
        <v>713</v>
      </c>
      <c r="B349" s="147">
        <f>SUBTOTAL(9,B344:B348)</f>
        <v>33.185000000000002</v>
      </c>
      <c r="C349" s="129">
        <f>SUBTOTAL(9,C344:C348)</f>
        <v>1864247</v>
      </c>
    </row>
    <row r="350" spans="1:3" outlineLevel="2" x14ac:dyDescent="0.25">
      <c r="A350" t="s">
        <v>534</v>
      </c>
      <c r="B350">
        <v>1.919</v>
      </c>
      <c r="C350" s="129">
        <v>138205</v>
      </c>
    </row>
    <row r="351" spans="1:3" outlineLevel="2" x14ac:dyDescent="0.25">
      <c r="A351" t="s">
        <v>534</v>
      </c>
      <c r="B351">
        <v>1.083</v>
      </c>
      <c r="C351" s="129">
        <v>79490</v>
      </c>
    </row>
    <row r="352" spans="1:3" outlineLevel="2" x14ac:dyDescent="0.25">
      <c r="A352" t="s">
        <v>534</v>
      </c>
      <c r="B352">
        <v>2.2170000000000001</v>
      </c>
      <c r="C352" s="129">
        <v>163179</v>
      </c>
    </row>
    <row r="353" spans="1:3" outlineLevel="2" x14ac:dyDescent="0.25">
      <c r="A353" t="s">
        <v>534</v>
      </c>
      <c r="B353">
        <v>1.958</v>
      </c>
      <c r="C353" s="129">
        <v>141715</v>
      </c>
    </row>
    <row r="354" spans="1:3" outlineLevel="2" x14ac:dyDescent="0.25">
      <c r="A354" t="s">
        <v>534</v>
      </c>
      <c r="B354">
        <v>4.5540000000000003</v>
      </c>
      <c r="C354" s="129">
        <v>333879</v>
      </c>
    </row>
    <row r="355" spans="1:3" s="147" customFormat="1" outlineLevel="1" x14ac:dyDescent="0.25">
      <c r="A355" s="130" t="s">
        <v>714</v>
      </c>
      <c r="B355" s="147">
        <f>SUBTOTAL(9,B350:B354)</f>
        <v>11.731</v>
      </c>
      <c r="C355" s="129">
        <f>SUBTOTAL(9,C350:C354)</f>
        <v>856468</v>
      </c>
    </row>
    <row r="356" spans="1:3" outlineLevel="2" x14ac:dyDescent="0.25">
      <c r="A356" t="s">
        <v>557</v>
      </c>
      <c r="B356">
        <v>52.808999999999997</v>
      </c>
      <c r="C356" s="129">
        <v>449960</v>
      </c>
    </row>
    <row r="357" spans="1:3" outlineLevel="2" x14ac:dyDescent="0.25">
      <c r="A357" t="s">
        <v>557</v>
      </c>
      <c r="B357">
        <v>100.18600000000001</v>
      </c>
      <c r="C357" s="129">
        <v>855114</v>
      </c>
    </row>
    <row r="358" spans="1:3" outlineLevel="2" x14ac:dyDescent="0.25">
      <c r="A358" t="s">
        <v>557</v>
      </c>
      <c r="B358">
        <v>107.10899999999999</v>
      </c>
      <c r="C358" s="129">
        <v>913604</v>
      </c>
    </row>
    <row r="359" spans="1:3" outlineLevel="2" x14ac:dyDescent="0.25">
      <c r="A359" t="s">
        <v>557</v>
      </c>
      <c r="B359">
        <v>77.126000000000005</v>
      </c>
      <c r="C359" s="129">
        <v>658944</v>
      </c>
    </row>
    <row r="360" spans="1:3" outlineLevel="2" x14ac:dyDescent="0.25">
      <c r="A360" t="s">
        <v>557</v>
      </c>
      <c r="B360">
        <v>33.945999999999998</v>
      </c>
      <c r="C360" s="129">
        <v>286336</v>
      </c>
    </row>
    <row r="361" spans="1:3" s="147" customFormat="1" outlineLevel="1" x14ac:dyDescent="0.25">
      <c r="A361" s="130" t="s">
        <v>715</v>
      </c>
      <c r="B361" s="147">
        <f>SUBTOTAL(9,B356:B360)</f>
        <v>371.17600000000004</v>
      </c>
      <c r="C361" s="129">
        <f>SUBTOTAL(9,C356:C360)</f>
        <v>3163958</v>
      </c>
    </row>
    <row r="362" spans="1:3" outlineLevel="2" x14ac:dyDescent="0.25">
      <c r="A362" t="s">
        <v>333</v>
      </c>
      <c r="B362">
        <v>5.8239999999999998</v>
      </c>
      <c r="C362" s="129">
        <v>276186</v>
      </c>
    </row>
    <row r="363" spans="1:3" outlineLevel="2" x14ac:dyDescent="0.25">
      <c r="A363" t="s">
        <v>333</v>
      </c>
      <c r="B363">
        <v>34.56</v>
      </c>
      <c r="C363" s="129">
        <v>1636720</v>
      </c>
    </row>
    <row r="364" spans="1:3" outlineLevel="2" x14ac:dyDescent="0.25">
      <c r="A364" t="s">
        <v>333</v>
      </c>
      <c r="B364">
        <v>4.1449999999999996</v>
      </c>
      <c r="C364" s="129">
        <v>211440</v>
      </c>
    </row>
    <row r="365" spans="1:3" outlineLevel="2" x14ac:dyDescent="0.25">
      <c r="A365" t="s">
        <v>333</v>
      </c>
      <c r="B365">
        <v>6.8150000000000004</v>
      </c>
      <c r="C365" s="129">
        <v>345769</v>
      </c>
    </row>
    <row r="366" spans="1:3" outlineLevel="2" x14ac:dyDescent="0.25">
      <c r="A366" t="s">
        <v>333</v>
      </c>
      <c r="B366">
        <v>14.55</v>
      </c>
      <c r="C366" s="129">
        <v>731986</v>
      </c>
    </row>
    <row r="367" spans="1:3" s="147" customFormat="1" outlineLevel="1" x14ac:dyDescent="0.25">
      <c r="A367" s="130" t="s">
        <v>716</v>
      </c>
      <c r="B367" s="147">
        <f>SUBTOTAL(9,B362:B366)</f>
        <v>65.893999999999991</v>
      </c>
      <c r="C367" s="129">
        <f>SUBTOTAL(9,C362:C366)</f>
        <v>3202101</v>
      </c>
    </row>
    <row r="368" spans="1:3" outlineLevel="2" x14ac:dyDescent="0.25">
      <c r="A368" t="s">
        <v>585</v>
      </c>
      <c r="B368">
        <v>10.984</v>
      </c>
      <c r="C368" s="129">
        <v>6199</v>
      </c>
    </row>
    <row r="369" spans="1:3" outlineLevel="2" x14ac:dyDescent="0.25">
      <c r="A369" t="s">
        <v>585</v>
      </c>
      <c r="B369">
        <v>38.481000000000002</v>
      </c>
      <c r="C369" s="129">
        <v>21527</v>
      </c>
    </row>
    <row r="370" spans="1:3" outlineLevel="2" x14ac:dyDescent="0.25">
      <c r="A370" t="s">
        <v>585</v>
      </c>
      <c r="B370">
        <v>64.215999999999994</v>
      </c>
      <c r="C370" s="129">
        <v>36613</v>
      </c>
    </row>
    <row r="371" spans="1:3" outlineLevel="2" x14ac:dyDescent="0.25">
      <c r="A371" t="s">
        <v>585</v>
      </c>
      <c r="B371">
        <v>11.993</v>
      </c>
      <c r="C371" s="129">
        <v>6867</v>
      </c>
    </row>
    <row r="372" spans="1:3" outlineLevel="2" x14ac:dyDescent="0.25">
      <c r="A372" t="s">
        <v>585</v>
      </c>
      <c r="B372">
        <v>38.64</v>
      </c>
      <c r="C372" s="129">
        <v>22009</v>
      </c>
    </row>
    <row r="373" spans="1:3" s="147" customFormat="1" outlineLevel="1" x14ac:dyDescent="0.25">
      <c r="A373" s="130" t="s">
        <v>717</v>
      </c>
      <c r="B373" s="147">
        <f>SUBTOTAL(9,B368:B372)</f>
        <v>164.31399999999999</v>
      </c>
      <c r="C373" s="129">
        <f>SUBTOTAL(9,C368:C372)</f>
        <v>93215</v>
      </c>
    </row>
    <row r="374" spans="1:3" outlineLevel="2" x14ac:dyDescent="0.25">
      <c r="A374" t="s">
        <v>586</v>
      </c>
      <c r="B374" s="142">
        <v>2139.9079999999999</v>
      </c>
      <c r="C374" s="129">
        <v>21964755</v>
      </c>
    </row>
    <row r="375" spans="1:3" outlineLevel="2" x14ac:dyDescent="0.25">
      <c r="A375" t="s">
        <v>586</v>
      </c>
      <c r="B375" s="142">
        <v>1759.6769999999999</v>
      </c>
      <c r="C375" s="129">
        <v>18788256</v>
      </c>
    </row>
    <row r="376" spans="1:3" outlineLevel="2" x14ac:dyDescent="0.25">
      <c r="A376" t="s">
        <v>586</v>
      </c>
      <c r="B376">
        <v>965.99300000000005</v>
      </c>
      <c r="C376" s="129">
        <v>10249258</v>
      </c>
    </row>
    <row r="377" spans="1:3" outlineLevel="2" x14ac:dyDescent="0.25">
      <c r="A377" t="s">
        <v>586</v>
      </c>
      <c r="B377" s="142">
        <v>1128.49</v>
      </c>
      <c r="C377" s="129">
        <v>11969514</v>
      </c>
    </row>
    <row r="378" spans="1:3" outlineLevel="2" x14ac:dyDescent="0.25">
      <c r="A378" t="s">
        <v>586</v>
      </c>
      <c r="B378" s="142">
        <v>2180.6860000000001</v>
      </c>
      <c r="C378" s="129">
        <v>22151096</v>
      </c>
    </row>
    <row r="379" spans="1:3" s="147" customFormat="1" outlineLevel="1" x14ac:dyDescent="0.25">
      <c r="A379" s="130" t="s">
        <v>718</v>
      </c>
      <c r="B379" s="142">
        <f>SUBTOTAL(9,B374:B378)</f>
        <v>8174.7540000000008</v>
      </c>
      <c r="C379" s="129">
        <f>SUBTOTAL(9,C374:C378)</f>
        <v>85122879</v>
      </c>
    </row>
    <row r="380" spans="1:3" outlineLevel="2" x14ac:dyDescent="0.25">
      <c r="A380" t="s">
        <v>476</v>
      </c>
      <c r="B380">
        <v>44.798999999999999</v>
      </c>
      <c r="C380" s="129">
        <v>818366</v>
      </c>
    </row>
    <row r="381" spans="1:3" outlineLevel="2" x14ac:dyDescent="0.25">
      <c r="A381" t="s">
        <v>476</v>
      </c>
      <c r="B381">
        <v>46.572000000000003</v>
      </c>
      <c r="C381" s="129">
        <v>827710</v>
      </c>
    </row>
    <row r="382" spans="1:3" outlineLevel="2" x14ac:dyDescent="0.25">
      <c r="A382" t="s">
        <v>476</v>
      </c>
      <c r="B382">
        <v>68.227000000000004</v>
      </c>
      <c r="C382" s="129">
        <v>1216800</v>
      </c>
    </row>
    <row r="383" spans="1:3" outlineLevel="2" x14ac:dyDescent="0.25">
      <c r="A383" t="s">
        <v>476</v>
      </c>
      <c r="B383">
        <v>0</v>
      </c>
      <c r="C383">
        <v>0</v>
      </c>
    </row>
    <row r="384" spans="1:3" outlineLevel="2" x14ac:dyDescent="0.25">
      <c r="A384" t="s">
        <v>476</v>
      </c>
      <c r="B384">
        <v>43.466999999999999</v>
      </c>
      <c r="C384" s="129">
        <v>812059</v>
      </c>
    </row>
    <row r="385" spans="1:3" s="147" customFormat="1" outlineLevel="1" x14ac:dyDescent="0.25">
      <c r="A385" s="130" t="s">
        <v>719</v>
      </c>
      <c r="B385" s="147">
        <f>SUBTOTAL(9,B380:B384)</f>
        <v>203.065</v>
      </c>
      <c r="C385" s="129">
        <f>SUBTOTAL(9,C380:C384)</f>
        <v>3674935</v>
      </c>
    </row>
    <row r="386" spans="1:3" outlineLevel="2" x14ac:dyDescent="0.25">
      <c r="A386" t="s">
        <v>302</v>
      </c>
      <c r="B386">
        <v>0.307</v>
      </c>
      <c r="C386" s="129">
        <v>66646</v>
      </c>
    </row>
    <row r="387" spans="1:3" outlineLevel="2" x14ac:dyDescent="0.25">
      <c r="A387" t="s">
        <v>302</v>
      </c>
      <c r="B387">
        <v>0.56899999999999995</v>
      </c>
      <c r="C387" s="129">
        <v>116748</v>
      </c>
    </row>
    <row r="388" spans="1:3" outlineLevel="2" x14ac:dyDescent="0.25">
      <c r="A388" t="s">
        <v>302</v>
      </c>
      <c r="B388">
        <v>1.0860000000000001</v>
      </c>
      <c r="C388" s="129">
        <v>217515</v>
      </c>
    </row>
    <row r="389" spans="1:3" outlineLevel="2" x14ac:dyDescent="0.25">
      <c r="A389" t="s">
        <v>302</v>
      </c>
      <c r="B389">
        <v>0.61899999999999999</v>
      </c>
      <c r="C389" s="129">
        <v>129157</v>
      </c>
    </row>
    <row r="390" spans="1:3" outlineLevel="2" x14ac:dyDescent="0.25">
      <c r="A390" t="s">
        <v>302</v>
      </c>
      <c r="B390">
        <v>0.51400000000000001</v>
      </c>
      <c r="C390" s="129">
        <v>118668</v>
      </c>
    </row>
    <row r="391" spans="1:3" s="147" customFormat="1" outlineLevel="1" x14ac:dyDescent="0.25">
      <c r="A391" s="130" t="s">
        <v>720</v>
      </c>
      <c r="B391" s="147">
        <f>SUBTOTAL(9,B386:B390)</f>
        <v>3.0949999999999998</v>
      </c>
      <c r="C391" s="129">
        <f>SUBTOTAL(9,C386:C390)</f>
        <v>648734</v>
      </c>
    </row>
    <row r="392" spans="1:3" outlineLevel="2" x14ac:dyDescent="0.25">
      <c r="A392" t="s">
        <v>477</v>
      </c>
      <c r="B392">
        <v>6.1040000000000001</v>
      </c>
      <c r="C392" s="129">
        <v>49343</v>
      </c>
    </row>
    <row r="393" spans="1:3" outlineLevel="2" x14ac:dyDescent="0.25">
      <c r="A393" t="s">
        <v>477</v>
      </c>
      <c r="B393">
        <v>3.5550000000000002</v>
      </c>
      <c r="C393" s="129">
        <v>28920</v>
      </c>
    </row>
    <row r="394" spans="1:3" outlineLevel="2" x14ac:dyDescent="0.25">
      <c r="A394" t="s">
        <v>477</v>
      </c>
      <c r="B394">
        <v>25.63</v>
      </c>
      <c r="C394" s="129">
        <v>201319</v>
      </c>
    </row>
    <row r="395" spans="1:3" outlineLevel="2" x14ac:dyDescent="0.25">
      <c r="A395" t="s">
        <v>477</v>
      </c>
      <c r="B395">
        <v>34.134</v>
      </c>
      <c r="C395" s="129">
        <v>260915</v>
      </c>
    </row>
    <row r="396" spans="1:3" outlineLevel="2" x14ac:dyDescent="0.25">
      <c r="A396" t="s">
        <v>477</v>
      </c>
      <c r="B396">
        <v>17.039000000000001</v>
      </c>
      <c r="C396" s="129">
        <v>136385</v>
      </c>
    </row>
    <row r="397" spans="1:3" s="147" customFormat="1" outlineLevel="1" x14ac:dyDescent="0.25">
      <c r="A397" s="130" t="s">
        <v>721</v>
      </c>
      <c r="B397" s="147">
        <f>SUBTOTAL(9,B392:B396)</f>
        <v>86.462000000000003</v>
      </c>
      <c r="C397" s="129">
        <f>SUBTOTAL(9,C392:C396)</f>
        <v>676882</v>
      </c>
    </row>
    <row r="398" spans="1:3" outlineLevel="2" x14ac:dyDescent="0.25">
      <c r="A398" t="s">
        <v>589</v>
      </c>
      <c r="B398">
        <v>11.930999999999999</v>
      </c>
      <c r="C398" s="129">
        <v>268176</v>
      </c>
    </row>
    <row r="399" spans="1:3" outlineLevel="2" x14ac:dyDescent="0.25">
      <c r="A399" t="s">
        <v>589</v>
      </c>
      <c r="B399">
        <v>20.815999999999999</v>
      </c>
      <c r="C399" s="129">
        <v>459996</v>
      </c>
    </row>
    <row r="400" spans="1:3" outlineLevel="2" x14ac:dyDescent="0.25">
      <c r="A400" t="s">
        <v>589</v>
      </c>
      <c r="B400">
        <v>10.035</v>
      </c>
      <c r="C400" s="129">
        <v>230526</v>
      </c>
    </row>
    <row r="401" spans="1:3" outlineLevel="2" x14ac:dyDescent="0.25">
      <c r="A401" t="s">
        <v>589</v>
      </c>
      <c r="B401">
        <v>13.304</v>
      </c>
      <c r="C401" s="129">
        <v>307454</v>
      </c>
    </row>
    <row r="402" spans="1:3" outlineLevel="2" x14ac:dyDescent="0.25">
      <c r="A402" t="s">
        <v>589</v>
      </c>
      <c r="B402">
        <v>11.11</v>
      </c>
      <c r="C402" s="129">
        <v>246916</v>
      </c>
    </row>
    <row r="403" spans="1:3" s="147" customFormat="1" outlineLevel="1" x14ac:dyDescent="0.25">
      <c r="A403" s="130" t="s">
        <v>722</v>
      </c>
      <c r="B403" s="147">
        <f>SUBTOTAL(9,B398:B402)</f>
        <v>67.195999999999998</v>
      </c>
      <c r="C403" s="129">
        <f>SUBTOTAL(9,C398:C402)</f>
        <v>1513068</v>
      </c>
    </row>
    <row r="404" spans="1:3" outlineLevel="2" x14ac:dyDescent="0.25">
      <c r="A404" t="s">
        <v>273</v>
      </c>
      <c r="B404">
        <v>65.003</v>
      </c>
      <c r="C404" s="129">
        <v>1354671</v>
      </c>
    </row>
    <row r="405" spans="1:3" outlineLevel="2" x14ac:dyDescent="0.25">
      <c r="A405" t="s">
        <v>273</v>
      </c>
      <c r="B405">
        <v>28.960999999999999</v>
      </c>
      <c r="C405" s="129">
        <v>607978</v>
      </c>
    </row>
    <row r="406" spans="1:3" outlineLevel="2" x14ac:dyDescent="0.25">
      <c r="A406" t="s">
        <v>273</v>
      </c>
      <c r="B406">
        <v>16.780999999999999</v>
      </c>
      <c r="C406" s="129">
        <v>350793</v>
      </c>
    </row>
    <row r="407" spans="1:3" outlineLevel="2" x14ac:dyDescent="0.25">
      <c r="A407" t="s">
        <v>273</v>
      </c>
      <c r="B407">
        <v>54.823</v>
      </c>
      <c r="C407" s="129">
        <v>1138482</v>
      </c>
    </row>
    <row r="408" spans="1:3" outlineLevel="2" x14ac:dyDescent="0.25">
      <c r="A408" t="s">
        <v>273</v>
      </c>
      <c r="B408">
        <v>21.045000000000002</v>
      </c>
      <c r="C408" s="129">
        <v>434427</v>
      </c>
    </row>
    <row r="409" spans="1:3" s="147" customFormat="1" outlineLevel="1" x14ac:dyDescent="0.25">
      <c r="A409" s="130" t="s">
        <v>723</v>
      </c>
      <c r="B409" s="147">
        <f>SUBTOTAL(9,B404:B408)</f>
        <v>186.613</v>
      </c>
      <c r="C409" s="129">
        <f>SUBTOTAL(9,C404:C408)</f>
        <v>3886351</v>
      </c>
    </row>
    <row r="410" spans="1:3" outlineLevel="2" x14ac:dyDescent="0.25">
      <c r="A410" t="s">
        <v>587</v>
      </c>
      <c r="B410">
        <v>150.44900000000001</v>
      </c>
      <c r="C410" s="129">
        <v>3206803</v>
      </c>
    </row>
    <row r="411" spans="1:3" outlineLevel="2" x14ac:dyDescent="0.25">
      <c r="A411" t="s">
        <v>587</v>
      </c>
      <c r="B411">
        <v>9.7989999999999995</v>
      </c>
      <c r="C411" s="129">
        <v>227014</v>
      </c>
    </row>
    <row r="412" spans="1:3" outlineLevel="2" x14ac:dyDescent="0.25">
      <c r="A412" t="s">
        <v>587</v>
      </c>
      <c r="B412">
        <v>5.87</v>
      </c>
      <c r="C412" s="129">
        <v>137237</v>
      </c>
    </row>
    <row r="413" spans="1:3" outlineLevel="2" x14ac:dyDescent="0.25">
      <c r="A413" t="s">
        <v>587</v>
      </c>
      <c r="B413">
        <v>16.475999999999999</v>
      </c>
      <c r="C413" s="129">
        <v>380856</v>
      </c>
    </row>
    <row r="414" spans="1:3" outlineLevel="2" x14ac:dyDescent="0.25">
      <c r="A414" t="s">
        <v>587</v>
      </c>
      <c r="B414">
        <v>13.324</v>
      </c>
      <c r="C414" s="129">
        <v>307275</v>
      </c>
    </row>
    <row r="415" spans="1:3" s="147" customFormat="1" outlineLevel="1" x14ac:dyDescent="0.25">
      <c r="A415" s="130" t="s">
        <v>724</v>
      </c>
      <c r="B415" s="147">
        <f>SUBTOTAL(9,B410:B414)</f>
        <v>195.91800000000003</v>
      </c>
      <c r="C415" s="129">
        <f>SUBTOTAL(9,C410:C414)</f>
        <v>4259185</v>
      </c>
    </row>
    <row r="416" spans="1:3" outlineLevel="2" x14ac:dyDescent="0.25">
      <c r="A416" t="s">
        <v>467</v>
      </c>
      <c r="B416">
        <v>105.80800000000001</v>
      </c>
      <c r="C416" s="129">
        <v>603063</v>
      </c>
    </row>
    <row r="417" spans="1:3" outlineLevel="2" x14ac:dyDescent="0.25">
      <c r="A417" t="s">
        <v>467</v>
      </c>
      <c r="B417">
        <v>51.643999999999998</v>
      </c>
      <c r="C417" s="129">
        <v>303921</v>
      </c>
    </row>
    <row r="418" spans="1:3" outlineLevel="2" x14ac:dyDescent="0.25">
      <c r="A418" t="s">
        <v>467</v>
      </c>
      <c r="B418">
        <v>24.721</v>
      </c>
      <c r="C418" s="129">
        <v>144553</v>
      </c>
    </row>
    <row r="419" spans="1:3" outlineLevel="2" x14ac:dyDescent="0.25">
      <c r="A419" t="s">
        <v>467</v>
      </c>
      <c r="B419">
        <v>44.173999999999999</v>
      </c>
      <c r="C419" s="129">
        <v>258236</v>
      </c>
    </row>
    <row r="420" spans="1:3" outlineLevel="2" x14ac:dyDescent="0.25">
      <c r="A420" t="s">
        <v>467</v>
      </c>
      <c r="B420">
        <v>65.959000000000003</v>
      </c>
      <c r="C420" s="129">
        <v>382351</v>
      </c>
    </row>
    <row r="421" spans="1:3" s="147" customFormat="1" outlineLevel="1" x14ac:dyDescent="0.25">
      <c r="A421" s="130" t="s">
        <v>725</v>
      </c>
      <c r="B421" s="147">
        <f>SUBTOTAL(9,B416:B420)</f>
        <v>292.30600000000004</v>
      </c>
      <c r="C421" s="129">
        <f>SUBTOTAL(9,C416:C420)</f>
        <v>1692124</v>
      </c>
    </row>
    <row r="422" spans="1:3" outlineLevel="2" x14ac:dyDescent="0.25">
      <c r="A422" t="s">
        <v>334</v>
      </c>
      <c r="B422">
        <v>87.899000000000001</v>
      </c>
      <c r="C422" s="129">
        <v>937366</v>
      </c>
    </row>
    <row r="423" spans="1:3" outlineLevel="2" x14ac:dyDescent="0.25">
      <c r="A423" t="s">
        <v>334</v>
      </c>
      <c r="B423">
        <v>323.30700000000002</v>
      </c>
      <c r="C423" s="129">
        <v>3385878</v>
      </c>
    </row>
    <row r="424" spans="1:3" outlineLevel="2" x14ac:dyDescent="0.25">
      <c r="A424" t="s">
        <v>334</v>
      </c>
      <c r="B424">
        <v>44.53</v>
      </c>
      <c r="C424" s="129">
        <v>515857</v>
      </c>
    </row>
    <row r="425" spans="1:3" outlineLevel="2" x14ac:dyDescent="0.25">
      <c r="A425" t="s">
        <v>334</v>
      </c>
      <c r="B425">
        <v>56.405000000000001</v>
      </c>
      <c r="C425" s="129">
        <v>654798</v>
      </c>
    </row>
    <row r="426" spans="1:3" outlineLevel="2" x14ac:dyDescent="0.25">
      <c r="A426" t="s">
        <v>334</v>
      </c>
      <c r="B426">
        <v>92.912999999999997</v>
      </c>
      <c r="C426" s="129">
        <v>1048110</v>
      </c>
    </row>
    <row r="427" spans="1:3" s="147" customFormat="1" outlineLevel="1" x14ac:dyDescent="0.25">
      <c r="A427" s="130" t="s">
        <v>726</v>
      </c>
      <c r="B427" s="147">
        <f>SUBTOTAL(9,B422:B426)</f>
        <v>605.05399999999997</v>
      </c>
      <c r="C427" s="129">
        <f>SUBTOTAL(9,C422:C426)</f>
        <v>6542009</v>
      </c>
    </row>
    <row r="428" spans="1:3" outlineLevel="2" x14ac:dyDescent="0.25">
      <c r="A428" t="s">
        <v>335</v>
      </c>
      <c r="B428">
        <v>114.512</v>
      </c>
      <c r="C428" s="129">
        <v>1856863</v>
      </c>
    </row>
    <row r="429" spans="1:3" outlineLevel="2" x14ac:dyDescent="0.25">
      <c r="A429" t="s">
        <v>335</v>
      </c>
      <c r="B429">
        <v>36.134999999999998</v>
      </c>
      <c r="C429" s="129">
        <v>610381</v>
      </c>
    </row>
    <row r="430" spans="1:3" outlineLevel="2" x14ac:dyDescent="0.25">
      <c r="A430" t="s">
        <v>335</v>
      </c>
      <c r="B430">
        <v>13.406000000000001</v>
      </c>
      <c r="C430" s="129">
        <v>249223</v>
      </c>
    </row>
    <row r="431" spans="1:3" outlineLevel="2" x14ac:dyDescent="0.25">
      <c r="A431" t="s">
        <v>335</v>
      </c>
      <c r="B431">
        <v>13.074999999999999</v>
      </c>
      <c r="C431" s="129">
        <v>241395</v>
      </c>
    </row>
    <row r="432" spans="1:3" outlineLevel="2" x14ac:dyDescent="0.25">
      <c r="A432" t="s">
        <v>335</v>
      </c>
      <c r="B432">
        <v>32.911999999999999</v>
      </c>
      <c r="C432" s="129">
        <v>580136</v>
      </c>
    </row>
    <row r="433" spans="1:3" s="147" customFormat="1" outlineLevel="1" x14ac:dyDescent="0.25">
      <c r="A433" s="130" t="s">
        <v>727</v>
      </c>
      <c r="B433" s="147">
        <f>SUBTOTAL(9,B428:B432)</f>
        <v>210.04</v>
      </c>
      <c r="C433" s="129">
        <f>SUBTOTAL(9,C428:C432)</f>
        <v>3537998</v>
      </c>
    </row>
    <row r="434" spans="1:3" outlineLevel="2" x14ac:dyDescent="0.25">
      <c r="A434" t="s">
        <v>558</v>
      </c>
      <c r="B434">
        <v>105.029</v>
      </c>
      <c r="C434" s="129">
        <v>605017</v>
      </c>
    </row>
    <row r="435" spans="1:3" outlineLevel="2" x14ac:dyDescent="0.25">
      <c r="A435" t="s">
        <v>558</v>
      </c>
      <c r="B435">
        <v>112.42100000000001</v>
      </c>
      <c r="C435" s="129">
        <v>658871</v>
      </c>
    </row>
    <row r="436" spans="1:3" outlineLevel="2" x14ac:dyDescent="0.25">
      <c r="A436" t="s">
        <v>558</v>
      </c>
      <c r="B436">
        <v>87.016999999999996</v>
      </c>
      <c r="C436" s="129">
        <v>510254</v>
      </c>
    </row>
    <row r="437" spans="1:3" outlineLevel="2" x14ac:dyDescent="0.25">
      <c r="A437" t="s">
        <v>558</v>
      </c>
      <c r="B437">
        <v>73.736999999999995</v>
      </c>
      <c r="C437" s="129">
        <v>430072</v>
      </c>
    </row>
    <row r="438" spans="1:3" outlineLevel="2" x14ac:dyDescent="0.25">
      <c r="A438" t="s">
        <v>558</v>
      </c>
      <c r="B438">
        <v>132.64699999999999</v>
      </c>
      <c r="C438" s="129">
        <v>759609</v>
      </c>
    </row>
    <row r="439" spans="1:3" s="147" customFormat="1" outlineLevel="1" x14ac:dyDescent="0.25">
      <c r="A439" s="130" t="s">
        <v>728</v>
      </c>
      <c r="B439" s="147">
        <f>SUBTOTAL(9,B434:B438)</f>
        <v>510.85099999999994</v>
      </c>
      <c r="C439" s="129">
        <f>SUBTOTAL(9,C434:C438)</f>
        <v>2963823</v>
      </c>
    </row>
    <row r="440" spans="1:3" outlineLevel="2" x14ac:dyDescent="0.25">
      <c r="A440" t="s">
        <v>559</v>
      </c>
      <c r="B440">
        <v>0</v>
      </c>
      <c r="C440">
        <v>0</v>
      </c>
    </row>
    <row r="441" spans="1:3" outlineLevel="2" x14ac:dyDescent="0.25">
      <c r="A441" t="s">
        <v>559</v>
      </c>
      <c r="B441">
        <v>0</v>
      </c>
      <c r="C441">
        <v>0</v>
      </c>
    </row>
    <row r="442" spans="1:3" outlineLevel="2" x14ac:dyDescent="0.25">
      <c r="A442" t="s">
        <v>559</v>
      </c>
      <c r="B442">
        <v>0</v>
      </c>
      <c r="C442">
        <v>0</v>
      </c>
    </row>
    <row r="443" spans="1:3" outlineLevel="2" x14ac:dyDescent="0.25">
      <c r="A443" t="s">
        <v>559</v>
      </c>
      <c r="B443">
        <v>0</v>
      </c>
      <c r="C443">
        <v>0</v>
      </c>
    </row>
    <row r="444" spans="1:3" outlineLevel="2" x14ac:dyDescent="0.25">
      <c r="A444" t="s">
        <v>559</v>
      </c>
      <c r="B444">
        <v>0</v>
      </c>
      <c r="C444">
        <v>0</v>
      </c>
    </row>
    <row r="445" spans="1:3" s="147" customFormat="1" outlineLevel="1" x14ac:dyDescent="0.25">
      <c r="A445" s="130" t="s">
        <v>729</v>
      </c>
      <c r="B445" s="147">
        <f>SUBTOTAL(9,B440:B444)</f>
        <v>0</v>
      </c>
      <c r="C445" s="147">
        <f>SUBTOTAL(9,C440:C444)</f>
        <v>0</v>
      </c>
    </row>
    <row r="446" spans="1:3" outlineLevel="2" x14ac:dyDescent="0.25">
      <c r="A446" t="s">
        <v>31</v>
      </c>
      <c r="B446">
        <v>12.084</v>
      </c>
      <c r="C446" s="129">
        <v>1119675</v>
      </c>
    </row>
    <row r="447" spans="1:3" outlineLevel="2" x14ac:dyDescent="0.25">
      <c r="A447" t="s">
        <v>31</v>
      </c>
      <c r="B447">
        <v>16.402000000000001</v>
      </c>
      <c r="C447" s="129">
        <v>1515523</v>
      </c>
    </row>
    <row r="448" spans="1:3" outlineLevel="2" x14ac:dyDescent="0.25">
      <c r="A448" t="s">
        <v>31</v>
      </c>
      <c r="B448">
        <v>16.852</v>
      </c>
      <c r="C448" s="129">
        <v>1591755</v>
      </c>
    </row>
    <row r="449" spans="1:3" outlineLevel="2" x14ac:dyDescent="0.25">
      <c r="A449" t="s">
        <v>31</v>
      </c>
      <c r="B449">
        <v>15.311</v>
      </c>
      <c r="C449" s="129">
        <v>1418051</v>
      </c>
    </row>
    <row r="450" spans="1:3" outlineLevel="2" x14ac:dyDescent="0.25">
      <c r="A450" t="s">
        <v>31</v>
      </c>
      <c r="B450">
        <v>45.323</v>
      </c>
      <c r="C450" s="129">
        <v>4092044</v>
      </c>
    </row>
    <row r="451" spans="1:3" s="147" customFormat="1" outlineLevel="1" x14ac:dyDescent="0.25">
      <c r="A451" s="130" t="s">
        <v>617</v>
      </c>
      <c r="B451" s="147">
        <f>SUBTOTAL(9,B446:B450)</f>
        <v>105.97200000000001</v>
      </c>
      <c r="C451" s="129">
        <f>SUBTOTAL(9,C446:C450)</f>
        <v>9737048</v>
      </c>
    </row>
    <row r="452" spans="1:3" outlineLevel="2" x14ac:dyDescent="0.25">
      <c r="A452" t="s">
        <v>35</v>
      </c>
      <c r="B452">
        <v>7.4669999999999996</v>
      </c>
      <c r="C452" s="129">
        <v>341233</v>
      </c>
    </row>
    <row r="453" spans="1:3" outlineLevel="2" x14ac:dyDescent="0.25">
      <c r="A453" t="s">
        <v>35</v>
      </c>
      <c r="B453">
        <v>6.5890000000000004</v>
      </c>
      <c r="C453" s="129">
        <v>300074</v>
      </c>
    </row>
    <row r="454" spans="1:3" outlineLevel="2" x14ac:dyDescent="0.25">
      <c r="A454" t="s">
        <v>35</v>
      </c>
      <c r="B454">
        <v>19.649000000000001</v>
      </c>
      <c r="C454" s="129">
        <v>897740</v>
      </c>
    </row>
    <row r="455" spans="1:3" outlineLevel="2" x14ac:dyDescent="0.25">
      <c r="A455" t="s">
        <v>35</v>
      </c>
      <c r="B455">
        <v>18.704999999999998</v>
      </c>
      <c r="C455" s="129">
        <v>821902</v>
      </c>
    </row>
    <row r="456" spans="1:3" outlineLevel="2" x14ac:dyDescent="0.25">
      <c r="A456" t="s">
        <v>35</v>
      </c>
      <c r="B456">
        <v>26.629000000000001</v>
      </c>
      <c r="C456" s="129">
        <v>1158684</v>
      </c>
    </row>
    <row r="457" spans="1:3" s="147" customFormat="1" outlineLevel="1" x14ac:dyDescent="0.25">
      <c r="A457" s="130" t="s">
        <v>618</v>
      </c>
      <c r="B457" s="147">
        <f>SUBTOTAL(9,B452:B456)</f>
        <v>79.039000000000001</v>
      </c>
      <c r="C457" s="129">
        <f>SUBTOTAL(9,C452:C456)</f>
        <v>3519633</v>
      </c>
    </row>
    <row r="458" spans="1:3" outlineLevel="2" x14ac:dyDescent="0.25">
      <c r="A458" t="s">
        <v>478</v>
      </c>
      <c r="B458">
        <v>0</v>
      </c>
      <c r="C458">
        <v>0</v>
      </c>
    </row>
    <row r="459" spans="1:3" outlineLevel="2" x14ac:dyDescent="0.25">
      <c r="A459" t="s">
        <v>478</v>
      </c>
      <c r="B459">
        <v>162.291</v>
      </c>
      <c r="C459" s="129">
        <v>2387590</v>
      </c>
    </row>
    <row r="460" spans="1:3" outlineLevel="2" x14ac:dyDescent="0.25">
      <c r="A460" t="s">
        <v>478</v>
      </c>
      <c r="B460">
        <v>82.375</v>
      </c>
      <c r="C460" s="129">
        <v>1250918</v>
      </c>
    </row>
    <row r="461" spans="1:3" outlineLevel="2" x14ac:dyDescent="0.25">
      <c r="A461" t="s">
        <v>478</v>
      </c>
      <c r="B461">
        <v>56.192999999999998</v>
      </c>
      <c r="C461" s="129">
        <v>890391</v>
      </c>
    </row>
    <row r="462" spans="1:3" outlineLevel="2" x14ac:dyDescent="0.25">
      <c r="A462" t="s">
        <v>478</v>
      </c>
      <c r="B462">
        <v>28.010999999999999</v>
      </c>
      <c r="C462" s="129">
        <v>445215</v>
      </c>
    </row>
    <row r="463" spans="1:3" s="147" customFormat="1" outlineLevel="1" x14ac:dyDescent="0.25">
      <c r="A463" s="130" t="s">
        <v>730</v>
      </c>
      <c r="B463" s="147">
        <f>SUBTOTAL(9,B458:B462)</f>
        <v>328.87</v>
      </c>
      <c r="C463" s="129">
        <f>SUBTOTAL(9,C458:C462)</f>
        <v>4974114</v>
      </c>
    </row>
    <row r="464" spans="1:3" outlineLevel="2" x14ac:dyDescent="0.25">
      <c r="A464" t="s">
        <v>560</v>
      </c>
      <c r="B464">
        <v>6.0579999999999998</v>
      </c>
      <c r="C464" s="129">
        <v>504305</v>
      </c>
    </row>
    <row r="465" spans="1:3" outlineLevel="2" x14ac:dyDescent="0.25">
      <c r="A465" t="s">
        <v>560</v>
      </c>
      <c r="B465">
        <v>12.781000000000001</v>
      </c>
      <c r="C465" s="129">
        <v>1058485</v>
      </c>
    </row>
    <row r="466" spans="1:3" outlineLevel="2" x14ac:dyDescent="0.25">
      <c r="A466" t="s">
        <v>560</v>
      </c>
      <c r="B466">
        <v>4.1130000000000004</v>
      </c>
      <c r="C466" s="129">
        <v>345632</v>
      </c>
    </row>
    <row r="467" spans="1:3" outlineLevel="2" x14ac:dyDescent="0.25">
      <c r="A467" t="s">
        <v>560</v>
      </c>
      <c r="B467">
        <v>6.75</v>
      </c>
      <c r="C467" s="129">
        <v>554187</v>
      </c>
    </row>
    <row r="468" spans="1:3" outlineLevel="2" x14ac:dyDescent="0.25">
      <c r="A468" t="s">
        <v>560</v>
      </c>
      <c r="B468">
        <v>21.577000000000002</v>
      </c>
      <c r="C468" s="129">
        <v>1739168</v>
      </c>
    </row>
    <row r="469" spans="1:3" s="147" customFormat="1" outlineLevel="1" x14ac:dyDescent="0.25">
      <c r="A469" s="130" t="s">
        <v>731</v>
      </c>
      <c r="B469" s="147">
        <f>SUBTOTAL(9,B464:B468)</f>
        <v>51.278999999999996</v>
      </c>
      <c r="C469" s="129">
        <f>SUBTOTAL(9,C464:C468)</f>
        <v>4201777</v>
      </c>
    </row>
    <row r="470" spans="1:3" outlineLevel="2" x14ac:dyDescent="0.25">
      <c r="A470" t="s">
        <v>274</v>
      </c>
      <c r="B470">
        <v>44.5</v>
      </c>
      <c r="C470" s="129">
        <v>1772684</v>
      </c>
    </row>
    <row r="471" spans="1:3" outlineLevel="2" x14ac:dyDescent="0.25">
      <c r="A471" t="s">
        <v>274</v>
      </c>
      <c r="B471">
        <v>59.271999999999998</v>
      </c>
      <c r="C471" s="129">
        <v>2360508</v>
      </c>
    </row>
    <row r="472" spans="1:3" outlineLevel="2" x14ac:dyDescent="0.25">
      <c r="A472" t="s">
        <v>274</v>
      </c>
      <c r="B472">
        <v>39.061</v>
      </c>
      <c r="C472" s="129">
        <v>1530914</v>
      </c>
    </row>
    <row r="473" spans="1:3" outlineLevel="2" x14ac:dyDescent="0.25">
      <c r="A473" t="s">
        <v>274</v>
      </c>
      <c r="B473">
        <v>64.61</v>
      </c>
      <c r="C473" s="129">
        <v>2513912</v>
      </c>
    </row>
    <row r="474" spans="1:3" outlineLevel="2" x14ac:dyDescent="0.25">
      <c r="A474" t="s">
        <v>274</v>
      </c>
      <c r="B474">
        <v>44.837000000000003</v>
      </c>
      <c r="C474" s="129">
        <v>1744923</v>
      </c>
    </row>
    <row r="475" spans="1:3" s="147" customFormat="1" outlineLevel="1" x14ac:dyDescent="0.25">
      <c r="A475" s="130" t="s">
        <v>732</v>
      </c>
      <c r="B475" s="147">
        <f>SUBTOTAL(9,B470:B474)</f>
        <v>252.27999999999997</v>
      </c>
      <c r="C475" s="129">
        <f>SUBTOTAL(9,C470:C474)</f>
        <v>9922941</v>
      </c>
    </row>
    <row r="476" spans="1:3" outlineLevel="2" x14ac:dyDescent="0.25">
      <c r="A476" t="s">
        <v>479</v>
      </c>
      <c r="B476">
        <v>57.944000000000003</v>
      </c>
      <c r="C476" s="129">
        <v>1391172</v>
      </c>
    </row>
    <row r="477" spans="1:3" outlineLevel="2" x14ac:dyDescent="0.25">
      <c r="A477" t="s">
        <v>479</v>
      </c>
      <c r="B477">
        <v>79.915000000000006</v>
      </c>
      <c r="C477" s="129">
        <v>1921465</v>
      </c>
    </row>
    <row r="478" spans="1:3" outlineLevel="2" x14ac:dyDescent="0.25">
      <c r="A478" t="s">
        <v>479</v>
      </c>
      <c r="B478">
        <v>64.266999999999996</v>
      </c>
      <c r="C478" s="129">
        <v>1558263</v>
      </c>
    </row>
    <row r="479" spans="1:3" outlineLevel="2" x14ac:dyDescent="0.25">
      <c r="A479" t="s">
        <v>479</v>
      </c>
      <c r="B479">
        <v>38.698</v>
      </c>
      <c r="C479" s="129">
        <v>979048</v>
      </c>
    </row>
    <row r="480" spans="1:3" outlineLevel="2" x14ac:dyDescent="0.25">
      <c r="A480" t="s">
        <v>479</v>
      </c>
      <c r="B480">
        <v>56.71</v>
      </c>
      <c r="C480" s="129">
        <v>1417499</v>
      </c>
    </row>
    <row r="481" spans="1:3" s="147" customFormat="1" outlineLevel="1" x14ac:dyDescent="0.25">
      <c r="A481" s="130" t="s">
        <v>733</v>
      </c>
      <c r="B481" s="147">
        <f>SUBTOTAL(9,B476:B480)</f>
        <v>297.53399999999999</v>
      </c>
      <c r="C481" s="129">
        <f>SUBTOTAL(9,C476:C480)</f>
        <v>7267447</v>
      </c>
    </row>
    <row r="482" spans="1:3" outlineLevel="2" x14ac:dyDescent="0.25">
      <c r="A482" t="s">
        <v>410</v>
      </c>
      <c r="B482">
        <v>11.789</v>
      </c>
      <c r="C482" s="129">
        <v>3102412</v>
      </c>
    </row>
    <row r="483" spans="1:3" outlineLevel="2" x14ac:dyDescent="0.25">
      <c r="A483" t="s">
        <v>410</v>
      </c>
      <c r="B483">
        <v>18.061</v>
      </c>
      <c r="C483" s="129">
        <v>5179812</v>
      </c>
    </row>
    <row r="484" spans="1:3" outlineLevel="2" x14ac:dyDescent="0.25">
      <c r="A484" t="s">
        <v>410</v>
      </c>
      <c r="B484">
        <v>25.15</v>
      </c>
      <c r="C484" s="129">
        <v>8113147</v>
      </c>
    </row>
    <row r="485" spans="1:3" outlineLevel="2" x14ac:dyDescent="0.25">
      <c r="A485" t="s">
        <v>410</v>
      </c>
      <c r="B485">
        <v>37.54</v>
      </c>
      <c r="C485" s="129">
        <v>12324154</v>
      </c>
    </row>
    <row r="486" spans="1:3" outlineLevel="2" x14ac:dyDescent="0.25">
      <c r="A486" t="s">
        <v>410</v>
      </c>
      <c r="B486">
        <v>8.41</v>
      </c>
      <c r="C486" s="129">
        <v>2900151</v>
      </c>
    </row>
    <row r="487" spans="1:3" s="147" customFormat="1" outlineLevel="1" x14ac:dyDescent="0.25">
      <c r="A487" s="130" t="s">
        <v>734</v>
      </c>
      <c r="B487" s="147">
        <f>SUBTOTAL(9,B482:B486)</f>
        <v>100.94999999999999</v>
      </c>
      <c r="C487" s="129">
        <f>SUBTOTAL(9,C482:C486)</f>
        <v>31619676</v>
      </c>
    </row>
    <row r="488" spans="1:3" outlineLevel="2" x14ac:dyDescent="0.25">
      <c r="A488" t="s">
        <v>523</v>
      </c>
      <c r="B488">
        <v>276.42399999999998</v>
      </c>
      <c r="C488" s="129">
        <v>1944526</v>
      </c>
    </row>
    <row r="489" spans="1:3" outlineLevel="2" x14ac:dyDescent="0.25">
      <c r="A489" t="s">
        <v>523</v>
      </c>
      <c r="B489">
        <v>340.78699999999998</v>
      </c>
      <c r="C489" s="129">
        <v>2479096</v>
      </c>
    </row>
    <row r="490" spans="1:3" outlineLevel="2" x14ac:dyDescent="0.25">
      <c r="A490" t="s">
        <v>523</v>
      </c>
      <c r="B490">
        <v>130.524</v>
      </c>
      <c r="C490" s="129">
        <v>990100</v>
      </c>
    </row>
    <row r="491" spans="1:3" outlineLevel="2" x14ac:dyDescent="0.25">
      <c r="A491" t="s">
        <v>523</v>
      </c>
      <c r="B491">
        <v>162.48099999999999</v>
      </c>
      <c r="C491" s="129">
        <v>1248059</v>
      </c>
    </row>
    <row r="492" spans="1:3" outlineLevel="2" x14ac:dyDescent="0.25">
      <c r="A492" t="s">
        <v>523</v>
      </c>
      <c r="B492">
        <v>141.57900000000001</v>
      </c>
      <c r="C492" s="129">
        <v>1077203</v>
      </c>
    </row>
    <row r="493" spans="1:3" s="147" customFormat="1" outlineLevel="1" x14ac:dyDescent="0.25">
      <c r="A493" s="130" t="s">
        <v>735</v>
      </c>
      <c r="B493" s="147">
        <f>SUBTOTAL(9,B488:B492)</f>
        <v>1051.7950000000001</v>
      </c>
      <c r="C493" s="129">
        <f>SUBTOTAL(9,C488:C492)</f>
        <v>7738984</v>
      </c>
    </row>
    <row r="494" spans="1:3" outlineLevel="2" x14ac:dyDescent="0.25">
      <c r="A494" t="s">
        <v>480</v>
      </c>
      <c r="B494">
        <v>237.715</v>
      </c>
      <c r="C494" s="129">
        <v>4416691</v>
      </c>
    </row>
    <row r="495" spans="1:3" outlineLevel="2" x14ac:dyDescent="0.25">
      <c r="A495" t="s">
        <v>480</v>
      </c>
      <c r="B495">
        <v>103.95099999999999</v>
      </c>
      <c r="C495" s="129">
        <v>2022051</v>
      </c>
    </row>
    <row r="496" spans="1:3" outlineLevel="2" x14ac:dyDescent="0.25">
      <c r="A496" t="s">
        <v>480</v>
      </c>
      <c r="B496">
        <v>73.382000000000005</v>
      </c>
      <c r="C496" s="129">
        <v>1468739</v>
      </c>
    </row>
    <row r="497" spans="1:3" outlineLevel="2" x14ac:dyDescent="0.25">
      <c r="A497" t="s">
        <v>480</v>
      </c>
      <c r="B497">
        <v>30.725000000000001</v>
      </c>
      <c r="C497" s="129">
        <v>650898</v>
      </c>
    </row>
    <row r="498" spans="1:3" outlineLevel="2" x14ac:dyDescent="0.25">
      <c r="A498" t="s">
        <v>480</v>
      </c>
      <c r="B498">
        <v>40.49</v>
      </c>
      <c r="C498" s="129">
        <v>844059</v>
      </c>
    </row>
    <row r="499" spans="1:3" s="147" customFormat="1" outlineLevel="1" x14ac:dyDescent="0.25">
      <c r="A499" s="130" t="s">
        <v>736</v>
      </c>
      <c r="B499" s="147">
        <f>SUBTOTAL(9,B494:B498)</f>
        <v>486.26300000000003</v>
      </c>
      <c r="C499" s="129">
        <f>SUBTOTAL(9,C494:C498)</f>
        <v>9402438</v>
      </c>
    </row>
    <row r="500" spans="1:3" outlineLevel="2" x14ac:dyDescent="0.25">
      <c r="A500" t="s">
        <v>336</v>
      </c>
      <c r="B500">
        <v>15.307</v>
      </c>
      <c r="C500" s="129">
        <v>419365</v>
      </c>
    </row>
    <row r="501" spans="1:3" outlineLevel="2" x14ac:dyDescent="0.25">
      <c r="A501" t="s">
        <v>336</v>
      </c>
      <c r="B501">
        <v>65.453000000000003</v>
      </c>
      <c r="C501" s="129">
        <v>1751186</v>
      </c>
    </row>
    <row r="502" spans="1:3" outlineLevel="2" x14ac:dyDescent="0.25">
      <c r="A502" t="s">
        <v>336</v>
      </c>
      <c r="B502">
        <v>93.025000000000006</v>
      </c>
      <c r="C502" s="129">
        <v>2451236</v>
      </c>
    </row>
    <row r="503" spans="1:3" outlineLevel="2" x14ac:dyDescent="0.25">
      <c r="A503" t="s">
        <v>336</v>
      </c>
      <c r="B503">
        <v>261.416</v>
      </c>
      <c r="C503" s="129">
        <v>7391328</v>
      </c>
    </row>
    <row r="504" spans="1:3" outlineLevel="2" x14ac:dyDescent="0.25">
      <c r="A504" t="s">
        <v>336</v>
      </c>
      <c r="B504">
        <v>76.869</v>
      </c>
      <c r="C504" s="129">
        <v>2410962</v>
      </c>
    </row>
    <row r="505" spans="1:3" s="147" customFormat="1" outlineLevel="1" x14ac:dyDescent="0.25">
      <c r="A505" s="130" t="s">
        <v>737</v>
      </c>
      <c r="B505" s="147">
        <f>SUBTOTAL(9,B500:B504)</f>
        <v>512.07000000000005</v>
      </c>
      <c r="C505" s="129">
        <f>SUBTOTAL(9,C500:C504)</f>
        <v>14424077</v>
      </c>
    </row>
    <row r="506" spans="1:3" outlineLevel="2" x14ac:dyDescent="0.25">
      <c r="A506" t="s">
        <v>482</v>
      </c>
      <c r="B506">
        <v>89.275999999999996</v>
      </c>
      <c r="C506" s="129">
        <v>1275055</v>
      </c>
    </row>
    <row r="507" spans="1:3" outlineLevel="2" x14ac:dyDescent="0.25">
      <c r="A507" t="s">
        <v>482</v>
      </c>
      <c r="B507">
        <v>259.53500000000003</v>
      </c>
      <c r="C507" s="129">
        <v>3603499</v>
      </c>
    </row>
    <row r="508" spans="1:3" outlineLevel="2" x14ac:dyDescent="0.25">
      <c r="A508" t="s">
        <v>482</v>
      </c>
      <c r="B508">
        <v>161.88200000000001</v>
      </c>
      <c r="C508" s="129">
        <v>2409268</v>
      </c>
    </row>
    <row r="509" spans="1:3" outlineLevel="2" x14ac:dyDescent="0.25">
      <c r="A509" t="s">
        <v>482</v>
      </c>
      <c r="B509">
        <v>70.88</v>
      </c>
      <c r="C509" s="129">
        <v>1100376</v>
      </c>
    </row>
    <row r="510" spans="1:3" outlineLevel="2" x14ac:dyDescent="0.25">
      <c r="A510" t="s">
        <v>482</v>
      </c>
      <c r="B510">
        <v>85.921000000000006</v>
      </c>
      <c r="C510" s="129">
        <v>1355655</v>
      </c>
    </row>
    <row r="511" spans="1:3" s="147" customFormat="1" outlineLevel="1" x14ac:dyDescent="0.25">
      <c r="A511" s="130" t="s">
        <v>738</v>
      </c>
      <c r="B511" s="147">
        <f>SUBTOTAL(9,B506:B510)</f>
        <v>667.49400000000014</v>
      </c>
      <c r="C511" s="129">
        <f>SUBTOTAL(9,C506:C510)</f>
        <v>9743853</v>
      </c>
    </row>
    <row r="512" spans="1:3" outlineLevel="2" x14ac:dyDescent="0.25">
      <c r="A512" t="s">
        <v>535</v>
      </c>
      <c r="B512">
        <v>0.77</v>
      </c>
      <c r="C512" s="129">
        <v>8135</v>
      </c>
    </row>
    <row r="513" spans="1:3" outlineLevel="2" x14ac:dyDescent="0.25">
      <c r="A513" t="s">
        <v>535</v>
      </c>
      <c r="B513">
        <v>0.74399999999999999</v>
      </c>
      <c r="C513" s="129">
        <v>7703</v>
      </c>
    </row>
    <row r="514" spans="1:3" outlineLevel="2" x14ac:dyDescent="0.25">
      <c r="A514" t="s">
        <v>535</v>
      </c>
      <c r="B514">
        <v>0.61699999999999999</v>
      </c>
      <c r="C514" s="129">
        <v>6263</v>
      </c>
    </row>
    <row r="515" spans="1:3" outlineLevel="2" x14ac:dyDescent="0.25">
      <c r="A515" t="s">
        <v>535</v>
      </c>
      <c r="B515">
        <v>0.41399999999999998</v>
      </c>
      <c r="C515" s="129">
        <v>4124</v>
      </c>
    </row>
    <row r="516" spans="1:3" outlineLevel="2" x14ac:dyDescent="0.25">
      <c r="A516" t="s">
        <v>535</v>
      </c>
      <c r="B516">
        <v>0.57299999999999995</v>
      </c>
      <c r="C516" s="129">
        <v>5590</v>
      </c>
    </row>
    <row r="517" spans="1:3" s="147" customFormat="1" outlineLevel="1" x14ac:dyDescent="0.25">
      <c r="A517" s="130" t="s">
        <v>739</v>
      </c>
      <c r="B517" s="147">
        <f>SUBTOTAL(9,B512:B516)</f>
        <v>3.1180000000000003</v>
      </c>
      <c r="C517" s="129">
        <f>SUBTOTAL(9,C512:C516)</f>
        <v>31815</v>
      </c>
    </row>
    <row r="518" spans="1:3" outlineLevel="2" x14ac:dyDescent="0.25">
      <c r="A518" t="s">
        <v>411</v>
      </c>
      <c r="B518">
        <v>18.646999999999998</v>
      </c>
      <c r="C518" s="129">
        <v>1111899</v>
      </c>
    </row>
    <row r="519" spans="1:3" outlineLevel="2" x14ac:dyDescent="0.25">
      <c r="A519" t="s">
        <v>411</v>
      </c>
      <c r="B519">
        <v>16.716000000000001</v>
      </c>
      <c r="C519" s="129">
        <v>990422</v>
      </c>
    </row>
    <row r="520" spans="1:3" outlineLevel="2" x14ac:dyDescent="0.25">
      <c r="A520" t="s">
        <v>411</v>
      </c>
      <c r="B520">
        <v>5.9109999999999996</v>
      </c>
      <c r="C520" s="129">
        <v>352811</v>
      </c>
    </row>
    <row r="521" spans="1:3" outlineLevel="2" x14ac:dyDescent="0.25">
      <c r="A521" t="s">
        <v>411</v>
      </c>
      <c r="B521">
        <v>22.001999999999999</v>
      </c>
      <c r="C521" s="129">
        <v>1271325</v>
      </c>
    </row>
    <row r="522" spans="1:3" outlineLevel="2" x14ac:dyDescent="0.25">
      <c r="A522" t="s">
        <v>411</v>
      </c>
      <c r="B522">
        <v>22.675000000000001</v>
      </c>
      <c r="C522" s="129">
        <v>1309924</v>
      </c>
    </row>
    <row r="523" spans="1:3" s="147" customFormat="1" outlineLevel="1" x14ac:dyDescent="0.25">
      <c r="A523" s="130" t="s">
        <v>740</v>
      </c>
      <c r="B523" s="147">
        <f>SUBTOTAL(9,B518:B522)</f>
        <v>85.950999999999993</v>
      </c>
      <c r="C523" s="129">
        <f>SUBTOTAL(9,C518:C522)</f>
        <v>5036381</v>
      </c>
    </row>
    <row r="524" spans="1:3" outlineLevel="2" x14ac:dyDescent="0.25">
      <c r="A524" t="s">
        <v>397</v>
      </c>
      <c r="B524">
        <v>8.9960000000000004</v>
      </c>
      <c r="C524" s="129">
        <v>157006</v>
      </c>
    </row>
    <row r="525" spans="1:3" outlineLevel="2" x14ac:dyDescent="0.25">
      <c r="A525" t="s">
        <v>397</v>
      </c>
      <c r="B525">
        <v>1.2210000000000001</v>
      </c>
      <c r="C525" s="129">
        <v>20970</v>
      </c>
    </row>
    <row r="526" spans="1:3" outlineLevel="2" x14ac:dyDescent="0.25">
      <c r="A526" t="s">
        <v>397</v>
      </c>
      <c r="B526">
        <v>2.3239999999999998</v>
      </c>
      <c r="C526" s="129">
        <v>39766</v>
      </c>
    </row>
    <row r="527" spans="1:3" outlineLevel="2" x14ac:dyDescent="0.25">
      <c r="A527" t="s">
        <v>397</v>
      </c>
      <c r="B527">
        <v>1.9950000000000001</v>
      </c>
      <c r="C527" s="129">
        <v>33758</v>
      </c>
    </row>
    <row r="528" spans="1:3" outlineLevel="2" x14ac:dyDescent="0.25">
      <c r="A528" t="s">
        <v>397</v>
      </c>
      <c r="B528">
        <v>7.399</v>
      </c>
      <c r="C528" s="129">
        <v>122918</v>
      </c>
    </row>
    <row r="529" spans="1:3" s="147" customFormat="1" outlineLevel="1" x14ac:dyDescent="0.25">
      <c r="A529" s="130" t="s">
        <v>741</v>
      </c>
      <c r="B529" s="147">
        <f>SUBTOTAL(9,B524:B528)</f>
        <v>21.935000000000002</v>
      </c>
      <c r="C529" s="129">
        <f>SUBTOTAL(9,C524:C528)</f>
        <v>374418</v>
      </c>
    </row>
    <row r="530" spans="1:3" outlineLevel="2" x14ac:dyDescent="0.25">
      <c r="A530" t="s">
        <v>303</v>
      </c>
      <c r="B530">
        <v>0.11</v>
      </c>
      <c r="C530" s="129">
        <v>1365</v>
      </c>
    </row>
    <row r="531" spans="1:3" outlineLevel="2" x14ac:dyDescent="0.25">
      <c r="A531" t="s">
        <v>303</v>
      </c>
      <c r="B531">
        <v>0.52300000000000002</v>
      </c>
      <c r="C531" s="129">
        <v>6484</v>
      </c>
    </row>
    <row r="532" spans="1:3" outlineLevel="2" x14ac:dyDescent="0.25">
      <c r="A532" t="s">
        <v>303</v>
      </c>
      <c r="B532">
        <v>1.3340000000000001</v>
      </c>
      <c r="C532" s="129">
        <v>16555</v>
      </c>
    </row>
    <row r="533" spans="1:3" outlineLevel="2" x14ac:dyDescent="0.25">
      <c r="A533" t="s">
        <v>303</v>
      </c>
      <c r="B533">
        <v>0.79800000000000004</v>
      </c>
      <c r="C533" s="129">
        <v>9899</v>
      </c>
    </row>
    <row r="534" spans="1:3" outlineLevel="2" x14ac:dyDescent="0.25">
      <c r="A534" t="s">
        <v>303</v>
      </c>
      <c r="B534">
        <v>2.4249999999999998</v>
      </c>
      <c r="C534" s="129">
        <v>30092</v>
      </c>
    </row>
    <row r="535" spans="1:3" s="147" customFormat="1" outlineLevel="1" x14ac:dyDescent="0.25">
      <c r="A535" s="130" t="s">
        <v>742</v>
      </c>
      <c r="B535" s="147">
        <f>SUBTOTAL(9,B530:B534)</f>
        <v>5.1899999999999995</v>
      </c>
      <c r="C535" s="129">
        <f>SUBTOTAL(9,C530:C534)</f>
        <v>64395</v>
      </c>
    </row>
    <row r="536" spans="1:3" outlineLevel="2" x14ac:dyDescent="0.25">
      <c r="A536" t="s">
        <v>240</v>
      </c>
      <c r="B536">
        <v>2.016</v>
      </c>
      <c r="C536" s="129">
        <v>258516</v>
      </c>
    </row>
    <row r="537" spans="1:3" outlineLevel="2" x14ac:dyDescent="0.25">
      <c r="A537" t="s">
        <v>240</v>
      </c>
      <c r="B537">
        <v>8.0299999999999994</v>
      </c>
      <c r="C537" s="129">
        <v>1032949</v>
      </c>
    </row>
    <row r="538" spans="1:3" outlineLevel="2" x14ac:dyDescent="0.25">
      <c r="A538" t="s">
        <v>240</v>
      </c>
      <c r="B538">
        <v>1.867</v>
      </c>
      <c r="C538" s="129">
        <v>240782</v>
      </c>
    </row>
    <row r="539" spans="1:3" outlineLevel="2" x14ac:dyDescent="0.25">
      <c r="A539" t="s">
        <v>240</v>
      </c>
      <c r="B539">
        <v>9.6969999999999992</v>
      </c>
      <c r="C539" s="129">
        <v>1224058</v>
      </c>
    </row>
    <row r="540" spans="1:3" outlineLevel="2" x14ac:dyDescent="0.25">
      <c r="A540" t="s">
        <v>240</v>
      </c>
      <c r="B540">
        <v>8.9689999999999994</v>
      </c>
      <c r="C540" s="129">
        <v>1143279</v>
      </c>
    </row>
    <row r="541" spans="1:3" s="147" customFormat="1" outlineLevel="1" x14ac:dyDescent="0.25">
      <c r="A541" s="130" t="s">
        <v>619</v>
      </c>
      <c r="B541" s="147">
        <f>SUBTOTAL(9,B536:B540)</f>
        <v>30.579000000000001</v>
      </c>
      <c r="C541" s="129">
        <f>SUBTOTAL(9,C536:C540)</f>
        <v>3899584</v>
      </c>
    </row>
    <row r="542" spans="1:3" outlineLevel="2" x14ac:dyDescent="0.25">
      <c r="A542" t="s">
        <v>604</v>
      </c>
      <c r="B542">
        <v>0</v>
      </c>
      <c r="C542">
        <v>0</v>
      </c>
    </row>
    <row r="543" spans="1:3" outlineLevel="2" x14ac:dyDescent="0.25">
      <c r="A543" t="s">
        <v>604</v>
      </c>
      <c r="B543">
        <v>0</v>
      </c>
      <c r="C543">
        <v>0</v>
      </c>
    </row>
    <row r="544" spans="1:3" outlineLevel="2" x14ac:dyDescent="0.25">
      <c r="A544" t="s">
        <v>604</v>
      </c>
      <c r="B544">
        <v>0</v>
      </c>
      <c r="C544">
        <v>0</v>
      </c>
    </row>
    <row r="545" spans="1:3" outlineLevel="2" x14ac:dyDescent="0.25">
      <c r="A545" t="s">
        <v>604</v>
      </c>
      <c r="B545">
        <v>0</v>
      </c>
      <c r="C545">
        <v>0</v>
      </c>
    </row>
    <row r="546" spans="1:3" outlineLevel="2" x14ac:dyDescent="0.25">
      <c r="A546" t="s">
        <v>604</v>
      </c>
      <c r="B546">
        <v>0</v>
      </c>
      <c r="C546">
        <v>0</v>
      </c>
    </row>
    <row r="547" spans="1:3" s="147" customFormat="1" outlineLevel="1" x14ac:dyDescent="0.25">
      <c r="A547" s="130" t="s">
        <v>743</v>
      </c>
      <c r="B547" s="147">
        <f>SUBTOTAL(9,B542:B546)</f>
        <v>0</v>
      </c>
      <c r="C547" s="147">
        <f>SUBTOTAL(9,C542:C546)</f>
        <v>0</v>
      </c>
    </row>
    <row r="548" spans="1:3" outlineLevel="2" x14ac:dyDescent="0.25">
      <c r="A548" t="s">
        <v>605</v>
      </c>
      <c r="B548">
        <v>0</v>
      </c>
      <c r="C548">
        <v>0</v>
      </c>
    </row>
    <row r="549" spans="1:3" outlineLevel="2" x14ac:dyDescent="0.25">
      <c r="A549" t="s">
        <v>605</v>
      </c>
      <c r="B549">
        <v>0</v>
      </c>
      <c r="C549">
        <v>0</v>
      </c>
    </row>
    <row r="550" spans="1:3" outlineLevel="2" x14ac:dyDescent="0.25">
      <c r="A550" t="s">
        <v>605</v>
      </c>
      <c r="B550">
        <v>0</v>
      </c>
      <c r="C550">
        <v>0</v>
      </c>
    </row>
    <row r="551" spans="1:3" outlineLevel="2" x14ac:dyDescent="0.25">
      <c r="A551" t="s">
        <v>605</v>
      </c>
      <c r="B551">
        <v>0</v>
      </c>
      <c r="C551">
        <v>0</v>
      </c>
    </row>
    <row r="552" spans="1:3" outlineLevel="2" x14ac:dyDescent="0.25">
      <c r="A552" t="s">
        <v>605</v>
      </c>
      <c r="B552">
        <v>0</v>
      </c>
      <c r="C552">
        <v>0</v>
      </c>
    </row>
    <row r="553" spans="1:3" s="147" customFormat="1" outlineLevel="1" x14ac:dyDescent="0.25">
      <c r="A553" s="130" t="s">
        <v>744</v>
      </c>
      <c r="B553" s="147">
        <f>SUBTOTAL(9,B548:B552)</f>
        <v>0</v>
      </c>
      <c r="C553" s="147">
        <f>SUBTOTAL(9,C548:C552)</f>
        <v>0</v>
      </c>
    </row>
    <row r="554" spans="1:3" outlineLevel="2" x14ac:dyDescent="0.25">
      <c r="A554" t="s">
        <v>606</v>
      </c>
      <c r="B554">
        <v>0</v>
      </c>
      <c r="C554">
        <v>0</v>
      </c>
    </row>
    <row r="555" spans="1:3" outlineLevel="2" x14ac:dyDescent="0.25">
      <c r="A555" t="s">
        <v>606</v>
      </c>
      <c r="B555">
        <v>0</v>
      </c>
      <c r="C555">
        <v>0</v>
      </c>
    </row>
    <row r="556" spans="1:3" outlineLevel="2" x14ac:dyDescent="0.25">
      <c r="A556" t="s">
        <v>606</v>
      </c>
      <c r="B556">
        <v>0</v>
      </c>
      <c r="C556">
        <v>0</v>
      </c>
    </row>
    <row r="557" spans="1:3" outlineLevel="2" x14ac:dyDescent="0.25">
      <c r="A557" t="s">
        <v>606</v>
      </c>
      <c r="B557">
        <v>0</v>
      </c>
      <c r="C557">
        <v>0</v>
      </c>
    </row>
    <row r="558" spans="1:3" outlineLevel="2" x14ac:dyDescent="0.25">
      <c r="A558" t="s">
        <v>606</v>
      </c>
      <c r="B558">
        <v>0</v>
      </c>
      <c r="C558">
        <v>0</v>
      </c>
    </row>
    <row r="559" spans="1:3" s="147" customFormat="1" outlineLevel="1" x14ac:dyDescent="0.25">
      <c r="A559" s="130" t="s">
        <v>745</v>
      </c>
      <c r="B559" s="147">
        <f>SUBTOTAL(9,B554:B558)</f>
        <v>0</v>
      </c>
      <c r="C559" s="147">
        <f>SUBTOTAL(9,C554:C558)</f>
        <v>0</v>
      </c>
    </row>
    <row r="560" spans="1:3" outlineLevel="2" x14ac:dyDescent="0.25">
      <c r="A560" t="s">
        <v>607</v>
      </c>
      <c r="B560">
        <v>0</v>
      </c>
      <c r="C560">
        <v>0</v>
      </c>
    </row>
    <row r="561" spans="1:3" outlineLevel="2" x14ac:dyDescent="0.25">
      <c r="A561" t="s">
        <v>607</v>
      </c>
      <c r="B561">
        <v>0</v>
      </c>
      <c r="C561">
        <v>0</v>
      </c>
    </row>
    <row r="562" spans="1:3" outlineLevel="2" x14ac:dyDescent="0.25">
      <c r="A562" t="s">
        <v>607</v>
      </c>
      <c r="B562">
        <v>0</v>
      </c>
      <c r="C562">
        <v>0</v>
      </c>
    </row>
    <row r="563" spans="1:3" outlineLevel="2" x14ac:dyDescent="0.25">
      <c r="A563" t="s">
        <v>607</v>
      </c>
      <c r="B563">
        <v>0</v>
      </c>
      <c r="C563">
        <v>0</v>
      </c>
    </row>
    <row r="564" spans="1:3" outlineLevel="2" x14ac:dyDescent="0.25">
      <c r="A564" t="s">
        <v>607</v>
      </c>
      <c r="B564">
        <v>0</v>
      </c>
      <c r="C564">
        <v>0</v>
      </c>
    </row>
    <row r="565" spans="1:3" s="147" customFormat="1" outlineLevel="1" x14ac:dyDescent="0.25">
      <c r="A565" s="130" t="s">
        <v>746</v>
      </c>
      <c r="B565" s="147">
        <f>SUBTOTAL(9,B560:B564)</f>
        <v>0</v>
      </c>
      <c r="C565" s="147">
        <f>SUBTOTAL(9,C560:C564)</f>
        <v>0</v>
      </c>
    </row>
    <row r="566" spans="1:3" outlineLevel="2" x14ac:dyDescent="0.25">
      <c r="A566" t="s">
        <v>608</v>
      </c>
      <c r="B566">
        <v>0</v>
      </c>
      <c r="C566">
        <v>0</v>
      </c>
    </row>
    <row r="567" spans="1:3" outlineLevel="2" x14ac:dyDescent="0.25">
      <c r="A567" t="s">
        <v>608</v>
      </c>
      <c r="B567">
        <v>0</v>
      </c>
      <c r="C567">
        <v>0</v>
      </c>
    </row>
    <row r="568" spans="1:3" outlineLevel="2" x14ac:dyDescent="0.25">
      <c r="A568" t="s">
        <v>608</v>
      </c>
      <c r="B568">
        <v>0</v>
      </c>
      <c r="C568">
        <v>0</v>
      </c>
    </row>
    <row r="569" spans="1:3" outlineLevel="2" x14ac:dyDescent="0.25">
      <c r="A569" t="s">
        <v>608</v>
      </c>
      <c r="B569">
        <v>0</v>
      </c>
      <c r="C569">
        <v>0</v>
      </c>
    </row>
    <row r="570" spans="1:3" outlineLevel="2" x14ac:dyDescent="0.25">
      <c r="A570" t="s">
        <v>608</v>
      </c>
      <c r="B570">
        <v>0</v>
      </c>
      <c r="C570">
        <v>0</v>
      </c>
    </row>
    <row r="571" spans="1:3" s="147" customFormat="1" outlineLevel="1" x14ac:dyDescent="0.25">
      <c r="A571" s="130" t="s">
        <v>747</v>
      </c>
      <c r="B571" s="147">
        <f>SUBTOTAL(9,B566:B570)</f>
        <v>0</v>
      </c>
      <c r="C571" s="147">
        <f>SUBTOTAL(9,C566:C570)</f>
        <v>0</v>
      </c>
    </row>
    <row r="572" spans="1:3" outlineLevel="2" x14ac:dyDescent="0.25">
      <c r="A572" t="s">
        <v>609</v>
      </c>
      <c r="B572">
        <v>0</v>
      </c>
      <c r="C572">
        <v>0</v>
      </c>
    </row>
    <row r="573" spans="1:3" outlineLevel="2" x14ac:dyDescent="0.25">
      <c r="A573" t="s">
        <v>609</v>
      </c>
      <c r="B573">
        <v>0</v>
      </c>
      <c r="C573">
        <v>0</v>
      </c>
    </row>
    <row r="574" spans="1:3" outlineLevel="2" x14ac:dyDescent="0.25">
      <c r="A574" t="s">
        <v>609</v>
      </c>
      <c r="B574">
        <v>0</v>
      </c>
      <c r="C574">
        <v>0</v>
      </c>
    </row>
    <row r="575" spans="1:3" outlineLevel="2" x14ac:dyDescent="0.25">
      <c r="A575" t="s">
        <v>609</v>
      </c>
      <c r="B575">
        <v>0</v>
      </c>
      <c r="C575">
        <v>0</v>
      </c>
    </row>
    <row r="576" spans="1:3" outlineLevel="2" x14ac:dyDescent="0.25">
      <c r="A576" t="s">
        <v>609</v>
      </c>
      <c r="B576">
        <v>0</v>
      </c>
      <c r="C576">
        <v>0</v>
      </c>
    </row>
    <row r="577" spans="1:3" s="147" customFormat="1" outlineLevel="1" x14ac:dyDescent="0.25">
      <c r="A577" s="130" t="s">
        <v>748</v>
      </c>
      <c r="B577" s="147">
        <f>SUBTOTAL(9,B572:B576)</f>
        <v>0</v>
      </c>
      <c r="C577" s="147">
        <f>SUBTOTAL(9,C572:C576)</f>
        <v>0</v>
      </c>
    </row>
    <row r="578" spans="1:3" outlineLevel="2" x14ac:dyDescent="0.25">
      <c r="A578" t="s">
        <v>610</v>
      </c>
      <c r="B578">
        <v>0</v>
      </c>
      <c r="C578">
        <v>0</v>
      </c>
    </row>
    <row r="579" spans="1:3" outlineLevel="2" x14ac:dyDescent="0.25">
      <c r="A579" t="s">
        <v>610</v>
      </c>
      <c r="B579">
        <v>0</v>
      </c>
      <c r="C579">
        <v>0</v>
      </c>
    </row>
    <row r="580" spans="1:3" outlineLevel="2" x14ac:dyDescent="0.25">
      <c r="A580" t="s">
        <v>610</v>
      </c>
      <c r="B580">
        <v>0</v>
      </c>
      <c r="C580">
        <v>0</v>
      </c>
    </row>
    <row r="581" spans="1:3" outlineLevel="2" x14ac:dyDescent="0.25">
      <c r="A581" t="s">
        <v>610</v>
      </c>
      <c r="B581">
        <v>0</v>
      </c>
      <c r="C581">
        <v>0</v>
      </c>
    </row>
    <row r="582" spans="1:3" outlineLevel="2" x14ac:dyDescent="0.25">
      <c r="A582" t="s">
        <v>610</v>
      </c>
      <c r="B582">
        <v>0</v>
      </c>
      <c r="C582">
        <v>0</v>
      </c>
    </row>
    <row r="583" spans="1:3" s="147" customFormat="1" outlineLevel="1" x14ac:dyDescent="0.25">
      <c r="A583" s="130" t="s">
        <v>749</v>
      </c>
      <c r="B583" s="147">
        <f>SUBTOTAL(9,B578:B582)</f>
        <v>0</v>
      </c>
      <c r="C583" s="147">
        <f>SUBTOTAL(9,C578:C582)</f>
        <v>0</v>
      </c>
    </row>
    <row r="584" spans="1:3" outlineLevel="2" x14ac:dyDescent="0.25">
      <c r="A584" t="s">
        <v>611</v>
      </c>
      <c r="B584">
        <v>0</v>
      </c>
      <c r="C584">
        <v>0</v>
      </c>
    </row>
    <row r="585" spans="1:3" outlineLevel="2" x14ac:dyDescent="0.25">
      <c r="A585" t="s">
        <v>611</v>
      </c>
      <c r="B585">
        <v>0</v>
      </c>
      <c r="C585">
        <v>0</v>
      </c>
    </row>
    <row r="586" spans="1:3" outlineLevel="2" x14ac:dyDescent="0.25">
      <c r="A586" t="s">
        <v>611</v>
      </c>
      <c r="B586">
        <v>0</v>
      </c>
      <c r="C586">
        <v>0</v>
      </c>
    </row>
    <row r="587" spans="1:3" outlineLevel="2" x14ac:dyDescent="0.25">
      <c r="A587" t="s">
        <v>611</v>
      </c>
      <c r="B587">
        <v>0</v>
      </c>
      <c r="C587">
        <v>0</v>
      </c>
    </row>
    <row r="588" spans="1:3" outlineLevel="2" x14ac:dyDescent="0.25">
      <c r="A588" t="s">
        <v>611</v>
      </c>
      <c r="B588">
        <v>0</v>
      </c>
      <c r="C588">
        <v>0</v>
      </c>
    </row>
    <row r="589" spans="1:3" s="147" customFormat="1" outlineLevel="1" x14ac:dyDescent="0.25">
      <c r="A589" s="130" t="s">
        <v>750</v>
      </c>
      <c r="B589" s="147">
        <f>SUBTOTAL(9,B584:B588)</f>
        <v>0</v>
      </c>
      <c r="C589" s="147">
        <f>SUBTOTAL(9,C584:C588)</f>
        <v>0</v>
      </c>
    </row>
    <row r="590" spans="1:3" outlineLevel="2" x14ac:dyDescent="0.25">
      <c r="A590" t="s">
        <v>481</v>
      </c>
      <c r="B590">
        <v>85.367000000000004</v>
      </c>
      <c r="C590" s="129">
        <v>752821</v>
      </c>
    </row>
    <row r="591" spans="1:3" outlineLevel="2" x14ac:dyDescent="0.25">
      <c r="A591" t="s">
        <v>481</v>
      </c>
      <c r="B591">
        <v>42.018999999999998</v>
      </c>
      <c r="C591" s="129">
        <v>410677</v>
      </c>
    </row>
    <row r="592" spans="1:3" outlineLevel="2" x14ac:dyDescent="0.25">
      <c r="A592" t="s">
        <v>481</v>
      </c>
      <c r="B592">
        <v>43.844000000000001</v>
      </c>
      <c r="C592" s="129">
        <v>444465</v>
      </c>
    </row>
    <row r="593" spans="1:3" outlineLevel="2" x14ac:dyDescent="0.25">
      <c r="A593" t="s">
        <v>481</v>
      </c>
      <c r="B593">
        <v>24.701000000000001</v>
      </c>
      <c r="C593" s="129">
        <v>243011</v>
      </c>
    </row>
    <row r="594" spans="1:3" outlineLevel="2" x14ac:dyDescent="0.25">
      <c r="A594" t="s">
        <v>481</v>
      </c>
      <c r="B594">
        <v>44.301000000000002</v>
      </c>
      <c r="C594" s="129">
        <v>418322</v>
      </c>
    </row>
    <row r="595" spans="1:3" s="147" customFormat="1" outlineLevel="1" x14ac:dyDescent="0.25">
      <c r="A595" s="130" t="s">
        <v>751</v>
      </c>
      <c r="B595" s="147">
        <f>SUBTOTAL(9,B590:B594)</f>
        <v>240.23199999999997</v>
      </c>
      <c r="C595" s="129">
        <f>SUBTOTAL(9,C590:C594)</f>
        <v>2269296</v>
      </c>
    </row>
    <row r="596" spans="1:3" outlineLevel="2" x14ac:dyDescent="0.25">
      <c r="A596" t="s">
        <v>412</v>
      </c>
      <c r="B596">
        <v>22.995000000000001</v>
      </c>
      <c r="C596" s="129">
        <v>2375655</v>
      </c>
    </row>
    <row r="597" spans="1:3" outlineLevel="2" x14ac:dyDescent="0.25">
      <c r="A597" t="s">
        <v>412</v>
      </c>
      <c r="B597">
        <v>26.305</v>
      </c>
      <c r="C597" s="129">
        <v>2665463</v>
      </c>
    </row>
    <row r="598" spans="1:3" outlineLevel="2" x14ac:dyDescent="0.25">
      <c r="A598" t="s">
        <v>412</v>
      </c>
      <c r="B598">
        <v>28.597999999999999</v>
      </c>
      <c r="C598" s="129">
        <v>2906243</v>
      </c>
    </row>
    <row r="599" spans="1:3" outlineLevel="2" x14ac:dyDescent="0.25">
      <c r="A599" t="s">
        <v>412</v>
      </c>
      <c r="B599">
        <v>33.426000000000002</v>
      </c>
      <c r="C599" s="129">
        <v>3414537</v>
      </c>
    </row>
    <row r="600" spans="1:3" outlineLevel="2" x14ac:dyDescent="0.25">
      <c r="A600" t="s">
        <v>412</v>
      </c>
      <c r="B600">
        <v>34.091000000000001</v>
      </c>
      <c r="C600" s="129">
        <v>3368210</v>
      </c>
    </row>
    <row r="601" spans="1:3" s="147" customFormat="1" outlineLevel="1" x14ac:dyDescent="0.25">
      <c r="A601" s="130" t="s">
        <v>752</v>
      </c>
      <c r="B601" s="147">
        <f>SUBTOTAL(9,B596:B600)</f>
        <v>145.41499999999999</v>
      </c>
      <c r="C601" s="129">
        <f>SUBTOTAL(9,C596:C600)</f>
        <v>14730108</v>
      </c>
    </row>
    <row r="602" spans="1:3" outlineLevel="2" x14ac:dyDescent="0.25">
      <c r="A602" t="s">
        <v>369</v>
      </c>
      <c r="B602">
        <v>12.696</v>
      </c>
      <c r="C602" s="129">
        <v>353983</v>
      </c>
    </row>
    <row r="603" spans="1:3" outlineLevel="2" x14ac:dyDescent="0.25">
      <c r="A603" t="s">
        <v>369</v>
      </c>
      <c r="B603">
        <v>1.526</v>
      </c>
      <c r="C603" s="129">
        <v>44779</v>
      </c>
    </row>
    <row r="604" spans="1:3" outlineLevel="2" x14ac:dyDescent="0.25">
      <c r="A604" t="s">
        <v>369</v>
      </c>
      <c r="B604">
        <v>1.6990000000000001</v>
      </c>
      <c r="C604" s="129">
        <v>49792</v>
      </c>
    </row>
    <row r="605" spans="1:3" outlineLevel="2" x14ac:dyDescent="0.25">
      <c r="A605" t="s">
        <v>369</v>
      </c>
      <c r="B605">
        <v>1.3919999999999999</v>
      </c>
      <c r="C605" s="129">
        <v>40412</v>
      </c>
    </row>
    <row r="606" spans="1:3" outlineLevel="2" x14ac:dyDescent="0.25">
      <c r="A606" t="s">
        <v>369</v>
      </c>
      <c r="B606">
        <v>3.0249999999999999</v>
      </c>
      <c r="C606" s="129">
        <v>87725</v>
      </c>
    </row>
    <row r="607" spans="1:3" s="147" customFormat="1" outlineLevel="1" x14ac:dyDescent="0.25">
      <c r="A607" s="130" t="s">
        <v>753</v>
      </c>
      <c r="B607" s="147">
        <f>SUBTOTAL(9,B602:B606)</f>
        <v>20.337999999999997</v>
      </c>
      <c r="C607" s="129">
        <f>SUBTOTAL(9,C602:C606)</f>
        <v>576691</v>
      </c>
    </row>
    <row r="608" spans="1:3" outlineLevel="2" x14ac:dyDescent="0.25">
      <c r="A608" t="s">
        <v>337</v>
      </c>
      <c r="B608">
        <v>5.5549999999999997</v>
      </c>
      <c r="C608" s="129">
        <v>419436</v>
      </c>
    </row>
    <row r="609" spans="1:3" outlineLevel="2" x14ac:dyDescent="0.25">
      <c r="A609" t="s">
        <v>337</v>
      </c>
      <c r="B609">
        <v>33.771999999999998</v>
      </c>
      <c r="C609" s="129">
        <v>2465617</v>
      </c>
    </row>
    <row r="610" spans="1:3" outlineLevel="2" x14ac:dyDescent="0.25">
      <c r="A610" t="s">
        <v>337</v>
      </c>
      <c r="B610">
        <v>35.585999999999999</v>
      </c>
      <c r="C610" s="129">
        <v>2737631</v>
      </c>
    </row>
    <row r="611" spans="1:3" outlineLevel="2" x14ac:dyDescent="0.25">
      <c r="A611" t="s">
        <v>337</v>
      </c>
      <c r="B611">
        <v>1.014</v>
      </c>
      <c r="C611" s="129">
        <v>78609</v>
      </c>
    </row>
    <row r="612" spans="1:3" outlineLevel="2" x14ac:dyDescent="0.25">
      <c r="A612" t="s">
        <v>337</v>
      </c>
      <c r="B612">
        <v>25.486999999999998</v>
      </c>
      <c r="C612" s="129">
        <v>1923709</v>
      </c>
    </row>
    <row r="613" spans="1:3" s="147" customFormat="1" outlineLevel="1" x14ac:dyDescent="0.25">
      <c r="A613" s="130" t="s">
        <v>754</v>
      </c>
      <c r="B613" s="147">
        <f>SUBTOTAL(9,B608:B612)</f>
        <v>101.41399999999999</v>
      </c>
      <c r="C613" s="129">
        <f>SUBTOTAL(9,C608:C612)</f>
        <v>7625002</v>
      </c>
    </row>
    <row r="614" spans="1:3" outlineLevel="2" x14ac:dyDescent="0.25">
      <c r="A614" t="s">
        <v>659</v>
      </c>
      <c r="B614">
        <v>45.518000000000001</v>
      </c>
      <c r="C614" s="129">
        <v>866280</v>
      </c>
    </row>
    <row r="615" spans="1:3" outlineLevel="2" x14ac:dyDescent="0.25">
      <c r="A615" t="s">
        <v>659</v>
      </c>
      <c r="B615">
        <v>53.042000000000002</v>
      </c>
      <c r="C615" s="129">
        <v>990075</v>
      </c>
    </row>
    <row r="616" spans="1:3" outlineLevel="2" x14ac:dyDescent="0.25">
      <c r="A616" t="s">
        <v>659</v>
      </c>
      <c r="B616">
        <v>52.033000000000001</v>
      </c>
      <c r="C616" s="129">
        <v>975709</v>
      </c>
    </row>
    <row r="617" spans="1:3" outlineLevel="2" x14ac:dyDescent="0.25">
      <c r="A617" t="s">
        <v>659</v>
      </c>
      <c r="B617">
        <v>33.972000000000001</v>
      </c>
      <c r="C617" s="129">
        <v>659701</v>
      </c>
    </row>
    <row r="618" spans="1:3" outlineLevel="2" x14ac:dyDescent="0.25">
      <c r="A618" t="s">
        <v>659</v>
      </c>
      <c r="B618">
        <v>30.536000000000001</v>
      </c>
      <c r="C618" s="129">
        <v>589638</v>
      </c>
    </row>
    <row r="619" spans="1:3" s="147" customFormat="1" outlineLevel="1" x14ac:dyDescent="0.25">
      <c r="A619" s="130" t="s">
        <v>755</v>
      </c>
      <c r="B619" s="147">
        <f>SUBTOTAL(9,B614:B618)</f>
        <v>215.10100000000003</v>
      </c>
      <c r="C619" s="129">
        <f>SUBTOTAL(9,C614:C618)</f>
        <v>4081403</v>
      </c>
    </row>
    <row r="620" spans="1:3" outlineLevel="2" x14ac:dyDescent="0.25">
      <c r="A620" t="s">
        <v>275</v>
      </c>
      <c r="B620">
        <v>12.202</v>
      </c>
      <c r="C620" s="129">
        <v>923279</v>
      </c>
    </row>
    <row r="621" spans="1:3" outlineLevel="2" x14ac:dyDescent="0.25">
      <c r="A621" t="s">
        <v>275</v>
      </c>
      <c r="B621">
        <v>18.260000000000002</v>
      </c>
      <c r="C621" s="129">
        <v>1381618</v>
      </c>
    </row>
    <row r="622" spans="1:3" outlineLevel="2" x14ac:dyDescent="0.25">
      <c r="A622" t="s">
        <v>275</v>
      </c>
      <c r="B622">
        <v>12.151999999999999</v>
      </c>
      <c r="C622" s="129">
        <v>918269</v>
      </c>
    </row>
    <row r="623" spans="1:3" outlineLevel="2" x14ac:dyDescent="0.25">
      <c r="A623" t="s">
        <v>275</v>
      </c>
      <c r="B623">
        <v>20.663</v>
      </c>
      <c r="C623" s="129">
        <v>1562358</v>
      </c>
    </row>
    <row r="624" spans="1:3" outlineLevel="2" x14ac:dyDescent="0.25">
      <c r="A624" t="s">
        <v>275</v>
      </c>
      <c r="B624">
        <v>15.455</v>
      </c>
      <c r="C624" s="129">
        <v>1170830</v>
      </c>
    </row>
    <row r="625" spans="1:3" s="147" customFormat="1" outlineLevel="1" x14ac:dyDescent="0.25">
      <c r="A625" s="130" t="s">
        <v>756</v>
      </c>
      <c r="B625" s="147">
        <f>SUBTOTAL(9,B620:B624)</f>
        <v>78.731999999999999</v>
      </c>
      <c r="C625" s="129">
        <f>SUBTOTAL(9,C620:C624)</f>
        <v>5956354</v>
      </c>
    </row>
    <row r="626" spans="1:3" outlineLevel="2" x14ac:dyDescent="0.25">
      <c r="A626" t="s">
        <v>483</v>
      </c>
      <c r="B626">
        <v>101.351</v>
      </c>
      <c r="C626" s="129">
        <v>1020812</v>
      </c>
    </row>
    <row r="627" spans="1:3" outlineLevel="2" x14ac:dyDescent="0.25">
      <c r="A627" t="s">
        <v>483</v>
      </c>
      <c r="B627">
        <v>211.10900000000001</v>
      </c>
      <c r="C627" s="129">
        <v>2061351</v>
      </c>
    </row>
    <row r="628" spans="1:3" outlineLevel="2" x14ac:dyDescent="0.25">
      <c r="A628" t="s">
        <v>483</v>
      </c>
      <c r="B628">
        <v>33.963999999999999</v>
      </c>
      <c r="C628" s="129">
        <v>315650</v>
      </c>
    </row>
    <row r="629" spans="1:3" outlineLevel="2" x14ac:dyDescent="0.25">
      <c r="A629" t="s">
        <v>483</v>
      </c>
      <c r="B629">
        <v>95.725999999999999</v>
      </c>
      <c r="C629" s="129">
        <v>1026278</v>
      </c>
    </row>
    <row r="630" spans="1:3" outlineLevel="2" x14ac:dyDescent="0.25">
      <c r="A630" t="s">
        <v>483</v>
      </c>
      <c r="B630">
        <v>91.667000000000002</v>
      </c>
      <c r="C630" s="129">
        <v>976195</v>
      </c>
    </row>
    <row r="631" spans="1:3" s="147" customFormat="1" outlineLevel="1" x14ac:dyDescent="0.25">
      <c r="A631" s="130" t="s">
        <v>757</v>
      </c>
      <c r="B631" s="147">
        <f>SUBTOTAL(9,B626:B630)</f>
        <v>533.81700000000001</v>
      </c>
      <c r="C631" s="129">
        <f>SUBTOTAL(9,C626:C630)</f>
        <v>5400286</v>
      </c>
    </row>
    <row r="632" spans="1:3" outlineLevel="2" x14ac:dyDescent="0.25">
      <c r="A632" t="s">
        <v>338</v>
      </c>
      <c r="B632">
        <v>65.016999999999996</v>
      </c>
      <c r="C632" s="129">
        <v>2352867</v>
      </c>
    </row>
    <row r="633" spans="1:3" outlineLevel="2" x14ac:dyDescent="0.25">
      <c r="A633" t="s">
        <v>338</v>
      </c>
      <c r="B633">
        <v>135.13200000000001</v>
      </c>
      <c r="C633" s="129">
        <v>4577315</v>
      </c>
    </row>
    <row r="634" spans="1:3" outlineLevel="2" x14ac:dyDescent="0.25">
      <c r="A634" t="s">
        <v>338</v>
      </c>
      <c r="B634">
        <v>97.986000000000004</v>
      </c>
      <c r="C634" s="129">
        <v>3552789</v>
      </c>
    </row>
    <row r="635" spans="1:3" outlineLevel="2" x14ac:dyDescent="0.25">
      <c r="A635" t="s">
        <v>338</v>
      </c>
      <c r="B635">
        <v>35.021000000000001</v>
      </c>
      <c r="C635" s="129">
        <v>1346894</v>
      </c>
    </row>
    <row r="636" spans="1:3" outlineLevel="2" x14ac:dyDescent="0.25">
      <c r="A636" t="s">
        <v>338</v>
      </c>
      <c r="B636">
        <v>39.337000000000003</v>
      </c>
      <c r="C636" s="129">
        <v>1465446</v>
      </c>
    </row>
    <row r="637" spans="1:3" s="147" customFormat="1" outlineLevel="1" x14ac:dyDescent="0.25">
      <c r="A637" s="130" t="s">
        <v>758</v>
      </c>
      <c r="B637" s="147">
        <f>SUBTOTAL(9,B632:B636)</f>
        <v>372.49299999999999</v>
      </c>
      <c r="C637" s="129">
        <f>SUBTOTAL(9,C632:C636)</f>
        <v>13295311</v>
      </c>
    </row>
    <row r="638" spans="1:3" outlineLevel="2" x14ac:dyDescent="0.25">
      <c r="A638" t="s">
        <v>370</v>
      </c>
      <c r="B638">
        <v>105.77200000000001</v>
      </c>
      <c r="C638" s="129">
        <v>1593953</v>
      </c>
    </row>
    <row r="639" spans="1:3" outlineLevel="2" x14ac:dyDescent="0.25">
      <c r="A639" t="s">
        <v>370</v>
      </c>
      <c r="B639">
        <v>7.367</v>
      </c>
      <c r="C639" s="129">
        <v>115765</v>
      </c>
    </row>
    <row r="640" spans="1:3" outlineLevel="2" x14ac:dyDescent="0.25">
      <c r="A640" t="s">
        <v>370</v>
      </c>
      <c r="B640">
        <v>9.5220000000000002</v>
      </c>
      <c r="C640" s="129">
        <v>150400</v>
      </c>
    </row>
    <row r="641" spans="1:3" outlineLevel="2" x14ac:dyDescent="0.25">
      <c r="A641" t="s">
        <v>370</v>
      </c>
      <c r="B641">
        <v>8.5519999999999996</v>
      </c>
      <c r="C641" s="129">
        <v>134461</v>
      </c>
    </row>
    <row r="642" spans="1:3" outlineLevel="2" x14ac:dyDescent="0.25">
      <c r="A642" t="s">
        <v>370</v>
      </c>
      <c r="B642">
        <v>12.17</v>
      </c>
      <c r="C642" s="129">
        <v>190698</v>
      </c>
    </row>
    <row r="643" spans="1:3" s="147" customFormat="1" outlineLevel="1" x14ac:dyDescent="0.25">
      <c r="A643" s="130" t="s">
        <v>759</v>
      </c>
      <c r="B643" s="147">
        <f>SUBTOTAL(9,B638:B642)</f>
        <v>143.38300000000001</v>
      </c>
      <c r="C643" s="129">
        <f>SUBTOTAL(9,C638:C642)</f>
        <v>2185277</v>
      </c>
    </row>
    <row r="644" spans="1:3" outlineLevel="2" x14ac:dyDescent="0.25">
      <c r="A644" t="s">
        <v>413</v>
      </c>
      <c r="B644">
        <v>10.702</v>
      </c>
      <c r="C644" s="129">
        <v>61210</v>
      </c>
    </row>
    <row r="645" spans="1:3" outlineLevel="2" x14ac:dyDescent="0.25">
      <c r="A645" t="s">
        <v>413</v>
      </c>
      <c r="B645">
        <v>11.147</v>
      </c>
      <c r="C645" s="129">
        <v>64677</v>
      </c>
    </row>
    <row r="646" spans="1:3" outlineLevel="2" x14ac:dyDescent="0.25">
      <c r="A646" t="s">
        <v>413</v>
      </c>
      <c r="B646">
        <v>9.5630000000000006</v>
      </c>
      <c r="C646" s="129">
        <v>56398</v>
      </c>
    </row>
    <row r="647" spans="1:3" outlineLevel="2" x14ac:dyDescent="0.25">
      <c r="A647" t="s">
        <v>413</v>
      </c>
      <c r="B647">
        <v>10.138999999999999</v>
      </c>
      <c r="C647" s="129">
        <v>61116</v>
      </c>
    </row>
    <row r="648" spans="1:3" outlineLevel="2" x14ac:dyDescent="0.25">
      <c r="A648" t="s">
        <v>413</v>
      </c>
      <c r="B648">
        <v>7.1470000000000002</v>
      </c>
      <c r="C648" s="129">
        <v>43492</v>
      </c>
    </row>
    <row r="649" spans="1:3" s="147" customFormat="1" outlineLevel="1" x14ac:dyDescent="0.25">
      <c r="A649" s="130" t="s">
        <v>760</v>
      </c>
      <c r="B649" s="147">
        <f>SUBTOTAL(9,B644:B648)</f>
        <v>48.698</v>
      </c>
      <c r="C649" s="129">
        <f>SUBTOTAL(9,C644:C648)</f>
        <v>286893</v>
      </c>
    </row>
    <row r="650" spans="1:3" outlineLevel="2" x14ac:dyDescent="0.25">
      <c r="A650" t="s">
        <v>414</v>
      </c>
      <c r="B650">
        <v>118.863</v>
      </c>
      <c r="C650" s="129">
        <v>7244138</v>
      </c>
    </row>
    <row r="651" spans="1:3" outlineLevel="2" x14ac:dyDescent="0.25">
      <c r="A651" t="s">
        <v>414</v>
      </c>
      <c r="B651">
        <v>139.55199999999999</v>
      </c>
      <c r="C651" s="129">
        <v>8325964</v>
      </c>
    </row>
    <row r="652" spans="1:3" outlineLevel="2" x14ac:dyDescent="0.25">
      <c r="A652" t="s">
        <v>414</v>
      </c>
      <c r="B652">
        <v>158.161</v>
      </c>
      <c r="C652" s="129">
        <v>9464431</v>
      </c>
    </row>
    <row r="653" spans="1:3" outlineLevel="2" x14ac:dyDescent="0.25">
      <c r="A653" t="s">
        <v>414</v>
      </c>
      <c r="B653">
        <v>170</v>
      </c>
      <c r="C653" s="129">
        <v>10160161</v>
      </c>
    </row>
    <row r="654" spans="1:3" outlineLevel="2" x14ac:dyDescent="0.25">
      <c r="A654" t="s">
        <v>414</v>
      </c>
      <c r="B654">
        <v>195.86699999999999</v>
      </c>
      <c r="C654" s="129">
        <v>11216655</v>
      </c>
    </row>
    <row r="655" spans="1:3" s="147" customFormat="1" outlineLevel="1" x14ac:dyDescent="0.25">
      <c r="A655" s="130" t="s">
        <v>761</v>
      </c>
      <c r="B655" s="147">
        <f>SUBTOTAL(9,B650:B654)</f>
        <v>782.44299999999998</v>
      </c>
      <c r="C655" s="129">
        <f>SUBTOTAL(9,C650:C654)</f>
        <v>46411349</v>
      </c>
    </row>
    <row r="656" spans="1:3" outlineLevel="2" x14ac:dyDescent="0.25">
      <c r="A656" t="s">
        <v>415</v>
      </c>
      <c r="B656">
        <v>0.38700000000000001</v>
      </c>
      <c r="C656" s="129">
        <v>9085</v>
      </c>
    </row>
    <row r="657" spans="1:3" outlineLevel="2" x14ac:dyDescent="0.25">
      <c r="A657" t="s">
        <v>415</v>
      </c>
      <c r="B657">
        <v>0.89800000000000002</v>
      </c>
      <c r="C657" s="129">
        <v>20998</v>
      </c>
    </row>
    <row r="658" spans="1:3" outlineLevel="2" x14ac:dyDescent="0.25">
      <c r="A658" t="s">
        <v>415</v>
      </c>
      <c r="B658">
        <v>0.46600000000000003</v>
      </c>
      <c r="C658" s="129">
        <v>10791</v>
      </c>
    </row>
    <row r="659" spans="1:3" outlineLevel="2" x14ac:dyDescent="0.25">
      <c r="A659" t="s">
        <v>415</v>
      </c>
      <c r="B659">
        <v>4.3999999999999997E-2</v>
      </c>
      <c r="C659" s="129">
        <v>1040</v>
      </c>
    </row>
    <row r="660" spans="1:3" outlineLevel="2" x14ac:dyDescent="0.25">
      <c r="A660" t="s">
        <v>415</v>
      </c>
      <c r="B660">
        <v>0.48799999999999999</v>
      </c>
      <c r="C660" s="129">
        <v>11360</v>
      </c>
    </row>
    <row r="661" spans="1:3" s="147" customFormat="1" outlineLevel="1" x14ac:dyDescent="0.25">
      <c r="A661" s="130" t="s">
        <v>762</v>
      </c>
      <c r="B661" s="147">
        <f>SUBTOTAL(9,B656:B660)</f>
        <v>2.2830000000000004</v>
      </c>
      <c r="C661" s="129">
        <f>SUBTOTAL(9,C656:C660)</f>
        <v>53274</v>
      </c>
    </row>
    <row r="662" spans="1:3" outlineLevel="2" x14ac:dyDescent="0.25">
      <c r="A662" t="s">
        <v>276</v>
      </c>
      <c r="B662">
        <v>85.323999999999998</v>
      </c>
      <c r="C662" s="129">
        <v>1046694</v>
      </c>
    </row>
    <row r="663" spans="1:3" outlineLevel="2" x14ac:dyDescent="0.25">
      <c r="A663" t="s">
        <v>276</v>
      </c>
      <c r="B663">
        <v>81.067999999999998</v>
      </c>
      <c r="C663" s="129">
        <v>988227</v>
      </c>
    </row>
    <row r="664" spans="1:3" outlineLevel="2" x14ac:dyDescent="0.25">
      <c r="A664" t="s">
        <v>276</v>
      </c>
      <c r="B664">
        <v>160.90600000000001</v>
      </c>
      <c r="C664" s="129">
        <v>1865558</v>
      </c>
    </row>
    <row r="665" spans="1:3" outlineLevel="2" x14ac:dyDescent="0.25">
      <c r="A665" t="s">
        <v>276</v>
      </c>
      <c r="B665">
        <v>201.99700000000001</v>
      </c>
      <c r="C665" s="129">
        <v>2385554</v>
      </c>
    </row>
    <row r="666" spans="1:3" outlineLevel="2" x14ac:dyDescent="0.25">
      <c r="A666" t="s">
        <v>276</v>
      </c>
      <c r="B666">
        <v>67.525999999999996</v>
      </c>
      <c r="C666" s="129">
        <v>840111</v>
      </c>
    </row>
    <row r="667" spans="1:3" s="147" customFormat="1" outlineLevel="1" x14ac:dyDescent="0.25">
      <c r="A667" s="130" t="s">
        <v>763</v>
      </c>
      <c r="B667" s="147">
        <f>SUBTOTAL(9,B662:B666)</f>
        <v>596.82100000000003</v>
      </c>
      <c r="C667" s="129">
        <f>SUBTOTAL(9,C662:C666)</f>
        <v>7126144</v>
      </c>
    </row>
    <row r="668" spans="1:3" outlineLevel="2" x14ac:dyDescent="0.25">
      <c r="A668" t="s">
        <v>484</v>
      </c>
      <c r="B668">
        <v>5.76</v>
      </c>
      <c r="C668" s="129">
        <v>48271</v>
      </c>
    </row>
    <row r="669" spans="1:3" outlineLevel="2" x14ac:dyDescent="0.25">
      <c r="A669" t="s">
        <v>484</v>
      </c>
      <c r="B669">
        <v>1.546</v>
      </c>
      <c r="C669" s="129">
        <v>12820</v>
      </c>
    </row>
    <row r="670" spans="1:3" outlineLevel="2" x14ac:dyDescent="0.25">
      <c r="A670" t="s">
        <v>484</v>
      </c>
      <c r="B670">
        <v>10.587</v>
      </c>
      <c r="C670" s="129">
        <v>84755</v>
      </c>
    </row>
    <row r="671" spans="1:3" outlineLevel="2" x14ac:dyDescent="0.25">
      <c r="A671" t="s">
        <v>484</v>
      </c>
      <c r="B671">
        <v>19.657</v>
      </c>
      <c r="C671" s="129">
        <v>162316</v>
      </c>
    </row>
    <row r="672" spans="1:3" outlineLevel="2" x14ac:dyDescent="0.25">
      <c r="A672" t="s">
        <v>484</v>
      </c>
      <c r="B672">
        <v>0.14499999999999999</v>
      </c>
      <c r="C672" s="129">
        <v>1227</v>
      </c>
    </row>
    <row r="673" spans="1:3" s="147" customFormat="1" outlineLevel="1" x14ac:dyDescent="0.25">
      <c r="A673" s="130" t="s">
        <v>764</v>
      </c>
      <c r="B673" s="147">
        <f>SUBTOTAL(9,B668:B672)</f>
        <v>37.695</v>
      </c>
      <c r="C673" s="129">
        <f>SUBTOTAL(9,C668:C672)</f>
        <v>309389</v>
      </c>
    </row>
    <row r="674" spans="1:3" outlineLevel="2" x14ac:dyDescent="0.25">
      <c r="A674" t="s">
        <v>485</v>
      </c>
      <c r="B674">
        <v>66.599999999999994</v>
      </c>
      <c r="C674" s="129">
        <v>1600180</v>
      </c>
    </row>
    <row r="675" spans="1:3" outlineLevel="2" x14ac:dyDescent="0.25">
      <c r="A675" t="s">
        <v>485</v>
      </c>
      <c r="B675">
        <v>79.893000000000001</v>
      </c>
      <c r="C675" s="129">
        <v>1935882</v>
      </c>
    </row>
    <row r="676" spans="1:3" outlineLevel="2" x14ac:dyDescent="0.25">
      <c r="A676" t="s">
        <v>485</v>
      </c>
      <c r="B676">
        <v>66.066000000000003</v>
      </c>
      <c r="C676" s="129">
        <v>1603450</v>
      </c>
    </row>
    <row r="677" spans="1:3" outlineLevel="2" x14ac:dyDescent="0.25">
      <c r="A677" t="s">
        <v>485</v>
      </c>
      <c r="B677">
        <v>31.353999999999999</v>
      </c>
      <c r="C677" s="129">
        <v>786337</v>
      </c>
    </row>
    <row r="678" spans="1:3" outlineLevel="2" x14ac:dyDescent="0.25">
      <c r="A678" t="s">
        <v>485</v>
      </c>
      <c r="B678">
        <v>50.427</v>
      </c>
      <c r="C678" s="129">
        <v>1241602</v>
      </c>
    </row>
    <row r="679" spans="1:3" s="147" customFormat="1" outlineLevel="1" x14ac:dyDescent="0.25">
      <c r="A679" s="130" t="s">
        <v>765</v>
      </c>
      <c r="B679" s="147">
        <f>SUBTOTAL(9,B674:B678)</f>
        <v>294.34000000000003</v>
      </c>
      <c r="C679" s="129">
        <f>SUBTOTAL(9,C674:C678)</f>
        <v>7167451</v>
      </c>
    </row>
    <row r="680" spans="1:3" outlineLevel="2" x14ac:dyDescent="0.25">
      <c r="A680" t="s">
        <v>371</v>
      </c>
      <c r="B680">
        <v>6.95</v>
      </c>
      <c r="C680" s="129">
        <v>5618</v>
      </c>
    </row>
    <row r="681" spans="1:3" outlineLevel="2" x14ac:dyDescent="0.25">
      <c r="A681" t="s">
        <v>371</v>
      </c>
      <c r="B681">
        <v>2.4449999999999998</v>
      </c>
      <c r="C681" s="129">
        <v>2067</v>
      </c>
    </row>
    <row r="682" spans="1:3" outlineLevel="2" x14ac:dyDescent="0.25">
      <c r="A682" t="s">
        <v>371</v>
      </c>
      <c r="B682">
        <v>5.0449999999999999</v>
      </c>
      <c r="C682" s="129">
        <v>4239</v>
      </c>
    </row>
    <row r="683" spans="1:3" outlineLevel="2" x14ac:dyDescent="0.25">
      <c r="A683" t="s">
        <v>371</v>
      </c>
      <c r="B683">
        <v>3.7280000000000002</v>
      </c>
      <c r="C683" s="129">
        <v>3093</v>
      </c>
    </row>
    <row r="684" spans="1:3" outlineLevel="2" x14ac:dyDescent="0.25">
      <c r="A684" t="s">
        <v>371</v>
      </c>
      <c r="B684">
        <v>10.798</v>
      </c>
      <c r="C684" s="129">
        <v>8627</v>
      </c>
    </row>
    <row r="685" spans="1:3" s="147" customFormat="1" outlineLevel="1" x14ac:dyDescent="0.25">
      <c r="A685" s="130" t="s">
        <v>766</v>
      </c>
      <c r="B685" s="147">
        <f>SUBTOTAL(9,B680:B684)</f>
        <v>28.966000000000001</v>
      </c>
      <c r="C685" s="129">
        <f>SUBTOTAL(9,C680:C684)</f>
        <v>23644</v>
      </c>
    </row>
    <row r="686" spans="1:3" outlineLevel="2" x14ac:dyDescent="0.25">
      <c r="A686" t="s">
        <v>277</v>
      </c>
      <c r="B686">
        <v>34.765000000000001</v>
      </c>
      <c r="C686" s="129">
        <v>1027108</v>
      </c>
    </row>
    <row r="687" spans="1:3" outlineLevel="2" x14ac:dyDescent="0.25">
      <c r="A687" t="s">
        <v>277</v>
      </c>
      <c r="B687">
        <v>20.143999999999998</v>
      </c>
      <c r="C687" s="129">
        <v>589361</v>
      </c>
    </row>
    <row r="688" spans="1:3" outlineLevel="2" x14ac:dyDescent="0.25">
      <c r="A688" t="s">
        <v>277</v>
      </c>
      <c r="B688">
        <v>20.692</v>
      </c>
      <c r="C688" s="129">
        <v>597830</v>
      </c>
    </row>
    <row r="689" spans="1:3" outlineLevel="2" x14ac:dyDescent="0.25">
      <c r="A689" t="s">
        <v>277</v>
      </c>
      <c r="B689">
        <v>40.908999999999999</v>
      </c>
      <c r="C689" s="129">
        <v>1186635</v>
      </c>
    </row>
    <row r="690" spans="1:3" outlineLevel="2" x14ac:dyDescent="0.25">
      <c r="A690" t="s">
        <v>277</v>
      </c>
      <c r="B690">
        <v>12.945</v>
      </c>
      <c r="C690" s="129">
        <v>365969</v>
      </c>
    </row>
    <row r="691" spans="1:3" s="147" customFormat="1" outlineLevel="1" x14ac:dyDescent="0.25">
      <c r="A691" s="130" t="s">
        <v>767</v>
      </c>
      <c r="B691" s="147">
        <f>SUBTOTAL(9,B686:B690)</f>
        <v>129.45499999999998</v>
      </c>
      <c r="C691" s="129">
        <f>SUBTOTAL(9,C686:C690)</f>
        <v>3766903</v>
      </c>
    </row>
    <row r="692" spans="1:3" outlineLevel="2" x14ac:dyDescent="0.25">
      <c r="A692" t="s">
        <v>142</v>
      </c>
      <c r="B692">
        <v>1.788</v>
      </c>
      <c r="C692" s="129">
        <v>237595</v>
      </c>
    </row>
    <row r="693" spans="1:3" outlineLevel="2" x14ac:dyDescent="0.25">
      <c r="A693" t="s">
        <v>142</v>
      </c>
      <c r="B693">
        <v>1.679</v>
      </c>
      <c r="C693" s="129">
        <v>221245</v>
      </c>
    </row>
    <row r="694" spans="1:3" outlineLevel="2" x14ac:dyDescent="0.25">
      <c r="A694" t="s">
        <v>142</v>
      </c>
      <c r="B694">
        <v>3.077</v>
      </c>
      <c r="C694" s="129">
        <v>404786</v>
      </c>
    </row>
    <row r="695" spans="1:3" outlineLevel="2" x14ac:dyDescent="0.25">
      <c r="A695" t="s">
        <v>142</v>
      </c>
      <c r="B695">
        <v>3.5750000000000002</v>
      </c>
      <c r="C695" s="129">
        <v>459407</v>
      </c>
    </row>
    <row r="696" spans="1:3" outlineLevel="2" x14ac:dyDescent="0.25">
      <c r="A696" t="s">
        <v>142</v>
      </c>
      <c r="B696">
        <v>11.747</v>
      </c>
      <c r="C696" s="129">
        <v>1489468</v>
      </c>
    </row>
    <row r="697" spans="1:3" s="147" customFormat="1" outlineLevel="1" x14ac:dyDescent="0.25">
      <c r="A697" s="130" t="s">
        <v>620</v>
      </c>
      <c r="B697" s="147">
        <f>SUBTOTAL(9,B692:B696)</f>
        <v>21.866</v>
      </c>
      <c r="C697" s="129">
        <f>SUBTOTAL(9,C692:C696)</f>
        <v>2812501</v>
      </c>
    </row>
    <row r="698" spans="1:3" outlineLevel="2" x14ac:dyDescent="0.25">
      <c r="A698" t="s">
        <v>143</v>
      </c>
      <c r="B698">
        <v>3.9119999999999999</v>
      </c>
      <c r="C698" s="129">
        <v>563535</v>
      </c>
    </row>
    <row r="699" spans="1:3" outlineLevel="2" x14ac:dyDescent="0.25">
      <c r="A699" t="s">
        <v>143</v>
      </c>
      <c r="B699">
        <v>7.8019999999999996</v>
      </c>
      <c r="C699" s="129">
        <v>1124425</v>
      </c>
    </row>
    <row r="700" spans="1:3" outlineLevel="2" x14ac:dyDescent="0.25">
      <c r="A700" t="s">
        <v>143</v>
      </c>
      <c r="B700">
        <v>5.0529999999999999</v>
      </c>
      <c r="C700" s="129">
        <v>735650</v>
      </c>
    </row>
    <row r="701" spans="1:3" outlineLevel="2" x14ac:dyDescent="0.25">
      <c r="A701" t="s">
        <v>143</v>
      </c>
      <c r="B701">
        <v>23.084</v>
      </c>
      <c r="C701" s="129">
        <v>3288279</v>
      </c>
    </row>
    <row r="702" spans="1:3" outlineLevel="2" x14ac:dyDescent="0.25">
      <c r="A702" t="s">
        <v>143</v>
      </c>
      <c r="B702">
        <v>51.244</v>
      </c>
      <c r="C702" s="129">
        <v>7279673</v>
      </c>
    </row>
    <row r="703" spans="1:3" s="147" customFormat="1" outlineLevel="1" x14ac:dyDescent="0.25">
      <c r="A703" s="130" t="s">
        <v>621</v>
      </c>
      <c r="B703" s="147">
        <f>SUBTOTAL(9,B698:B702)</f>
        <v>91.094999999999999</v>
      </c>
      <c r="C703" s="129">
        <f>SUBTOTAL(9,C698:C702)</f>
        <v>12991562</v>
      </c>
    </row>
    <row r="704" spans="1:3" outlineLevel="2" x14ac:dyDescent="0.25">
      <c r="A704" t="s">
        <v>339</v>
      </c>
      <c r="B704">
        <v>4.6719999999999997</v>
      </c>
      <c r="C704" s="129">
        <v>35104</v>
      </c>
    </row>
    <row r="705" spans="1:3" outlineLevel="2" x14ac:dyDescent="0.25">
      <c r="A705" t="s">
        <v>339</v>
      </c>
      <c r="B705">
        <v>2.3029999999999999</v>
      </c>
      <c r="C705" s="129">
        <v>17836</v>
      </c>
    </row>
    <row r="706" spans="1:3" outlineLevel="2" x14ac:dyDescent="0.25">
      <c r="A706" t="s">
        <v>339</v>
      </c>
      <c r="B706">
        <v>2.5739999999999998</v>
      </c>
      <c r="C706" s="129">
        <v>19629</v>
      </c>
    </row>
    <row r="707" spans="1:3" outlineLevel="2" x14ac:dyDescent="0.25">
      <c r="A707" t="s">
        <v>339</v>
      </c>
      <c r="B707">
        <v>2.9369999999999998</v>
      </c>
      <c r="C707" s="129">
        <v>21875</v>
      </c>
    </row>
    <row r="708" spans="1:3" outlineLevel="2" x14ac:dyDescent="0.25">
      <c r="A708" t="s">
        <v>339</v>
      </c>
      <c r="B708">
        <v>5.0449999999999999</v>
      </c>
      <c r="C708" s="129">
        <v>36858</v>
      </c>
    </row>
    <row r="709" spans="1:3" s="147" customFormat="1" outlineLevel="1" x14ac:dyDescent="0.25">
      <c r="A709" s="130" t="s">
        <v>768</v>
      </c>
      <c r="B709" s="147">
        <f>SUBTOTAL(9,B704:B708)</f>
        <v>17.530999999999999</v>
      </c>
      <c r="C709" s="129">
        <f>SUBTOTAL(9,C704:C708)</f>
        <v>131302</v>
      </c>
    </row>
    <row r="710" spans="1:3" outlineLevel="2" x14ac:dyDescent="0.25">
      <c r="A710" t="s">
        <v>652</v>
      </c>
      <c r="B710">
        <v>48.537999999999997</v>
      </c>
      <c r="C710" s="129">
        <v>925790</v>
      </c>
    </row>
    <row r="711" spans="1:3" outlineLevel="2" x14ac:dyDescent="0.25">
      <c r="A711" t="s">
        <v>652</v>
      </c>
      <c r="B711">
        <v>71.361999999999995</v>
      </c>
      <c r="C711" s="129">
        <v>1301882</v>
      </c>
    </row>
    <row r="712" spans="1:3" outlineLevel="2" x14ac:dyDescent="0.25">
      <c r="A712" t="s">
        <v>652</v>
      </c>
      <c r="B712">
        <v>125.893</v>
      </c>
      <c r="C712" s="129">
        <v>2345286</v>
      </c>
    </row>
    <row r="713" spans="1:3" outlineLevel="2" x14ac:dyDescent="0.25">
      <c r="A713" t="s">
        <v>652</v>
      </c>
      <c r="B713">
        <v>49.234999999999999</v>
      </c>
      <c r="C713" s="129">
        <v>967927</v>
      </c>
    </row>
    <row r="714" spans="1:3" outlineLevel="2" x14ac:dyDescent="0.25">
      <c r="A714" t="s">
        <v>652</v>
      </c>
      <c r="B714">
        <v>31.457999999999998</v>
      </c>
      <c r="C714" s="129">
        <v>606796</v>
      </c>
    </row>
    <row r="715" spans="1:3" s="147" customFormat="1" outlineLevel="1" x14ac:dyDescent="0.25">
      <c r="A715" s="130" t="s">
        <v>769</v>
      </c>
      <c r="B715" s="147">
        <f>SUBTOTAL(9,B710:B714)</f>
        <v>326.48599999999999</v>
      </c>
      <c r="C715" s="129">
        <f>SUBTOTAL(9,C710:C714)</f>
        <v>6147681</v>
      </c>
    </row>
    <row r="716" spans="1:3" outlineLevel="2" x14ac:dyDescent="0.25">
      <c r="A716" t="s">
        <v>458</v>
      </c>
      <c r="B716">
        <v>40.860999999999997</v>
      </c>
      <c r="C716" s="129">
        <v>761997</v>
      </c>
    </row>
    <row r="717" spans="1:3" outlineLevel="2" x14ac:dyDescent="0.25">
      <c r="A717" t="s">
        <v>458</v>
      </c>
      <c r="B717">
        <v>158.078</v>
      </c>
      <c r="C717" s="129">
        <v>3007885</v>
      </c>
    </row>
    <row r="718" spans="1:3" outlineLevel="2" x14ac:dyDescent="0.25">
      <c r="A718" t="s">
        <v>458</v>
      </c>
      <c r="B718">
        <v>17.63</v>
      </c>
      <c r="C718" s="129">
        <v>369926</v>
      </c>
    </row>
    <row r="719" spans="1:3" outlineLevel="2" x14ac:dyDescent="0.25">
      <c r="A719" t="s">
        <v>458</v>
      </c>
      <c r="B719">
        <v>6.1420000000000003</v>
      </c>
      <c r="C719" s="129">
        <v>132664</v>
      </c>
    </row>
    <row r="720" spans="1:3" outlineLevel="2" x14ac:dyDescent="0.25">
      <c r="A720" t="s">
        <v>458</v>
      </c>
      <c r="B720">
        <v>8.4789999999999992</v>
      </c>
      <c r="C720" s="129">
        <v>179724</v>
      </c>
    </row>
    <row r="721" spans="1:3" s="147" customFormat="1" outlineLevel="1" x14ac:dyDescent="0.25">
      <c r="A721" s="130" t="s">
        <v>770</v>
      </c>
      <c r="B721" s="147">
        <f>SUBTOTAL(9,B716:B720)</f>
        <v>231.19</v>
      </c>
      <c r="C721" s="129">
        <f>SUBTOTAL(9,C716:C720)</f>
        <v>4452196</v>
      </c>
    </row>
    <row r="722" spans="1:3" outlineLevel="2" x14ac:dyDescent="0.25">
      <c r="A722" t="s">
        <v>486</v>
      </c>
      <c r="B722">
        <v>45.905999999999999</v>
      </c>
      <c r="C722" s="129">
        <v>1100849</v>
      </c>
    </row>
    <row r="723" spans="1:3" outlineLevel="2" x14ac:dyDescent="0.25">
      <c r="A723" t="s">
        <v>486</v>
      </c>
      <c r="B723">
        <v>67.012</v>
      </c>
      <c r="C723" s="129">
        <v>1581126</v>
      </c>
    </row>
    <row r="724" spans="1:3" outlineLevel="2" x14ac:dyDescent="0.25">
      <c r="A724" t="s">
        <v>486</v>
      </c>
      <c r="B724">
        <v>75.593999999999994</v>
      </c>
      <c r="C724" s="129">
        <v>1771079</v>
      </c>
    </row>
    <row r="725" spans="1:3" outlineLevel="2" x14ac:dyDescent="0.25">
      <c r="A725" t="s">
        <v>486</v>
      </c>
      <c r="B725">
        <v>46.43</v>
      </c>
      <c r="C725" s="129">
        <v>1140098</v>
      </c>
    </row>
    <row r="726" spans="1:3" outlineLevel="2" x14ac:dyDescent="0.25">
      <c r="A726" t="s">
        <v>486</v>
      </c>
      <c r="B726">
        <v>52.134</v>
      </c>
      <c r="C726" s="129">
        <v>1259101</v>
      </c>
    </row>
    <row r="727" spans="1:3" s="147" customFormat="1" outlineLevel="1" x14ac:dyDescent="0.25">
      <c r="A727" s="130" t="s">
        <v>771</v>
      </c>
      <c r="B727" s="147">
        <f>SUBTOTAL(9,B722:B726)</f>
        <v>287.07600000000002</v>
      </c>
      <c r="C727" s="129">
        <f>SUBTOTAL(9,C722:C726)</f>
        <v>6852253</v>
      </c>
    </row>
    <row r="728" spans="1:3" outlineLevel="2" x14ac:dyDescent="0.25">
      <c r="A728" t="s">
        <v>536</v>
      </c>
      <c r="B728">
        <v>8.8420000000000005</v>
      </c>
      <c r="C728" s="129">
        <v>373978</v>
      </c>
    </row>
    <row r="729" spans="1:3" outlineLevel="2" x14ac:dyDescent="0.25">
      <c r="A729" t="s">
        <v>536</v>
      </c>
      <c r="B729">
        <v>13.773</v>
      </c>
      <c r="C729" s="129">
        <v>583545</v>
      </c>
    </row>
    <row r="730" spans="1:3" outlineLevel="2" x14ac:dyDescent="0.25">
      <c r="A730" t="s">
        <v>536</v>
      </c>
      <c r="B730">
        <v>31.268000000000001</v>
      </c>
      <c r="C730" s="129">
        <v>1353265</v>
      </c>
    </row>
    <row r="731" spans="1:3" outlineLevel="2" x14ac:dyDescent="0.25">
      <c r="A731" t="s">
        <v>536</v>
      </c>
      <c r="B731">
        <v>7.3460000000000001</v>
      </c>
      <c r="C731" s="129">
        <v>340888</v>
      </c>
    </row>
    <row r="732" spans="1:3" outlineLevel="2" x14ac:dyDescent="0.25">
      <c r="A732" t="s">
        <v>536</v>
      </c>
      <c r="B732">
        <v>19.437000000000001</v>
      </c>
      <c r="C732" s="129">
        <v>966796</v>
      </c>
    </row>
    <row r="733" spans="1:3" s="147" customFormat="1" outlineLevel="1" x14ac:dyDescent="0.25">
      <c r="A733" s="130" t="s">
        <v>772</v>
      </c>
      <c r="B733" s="147">
        <f>SUBTOTAL(9,B728:B732)</f>
        <v>80.665999999999997</v>
      </c>
      <c r="C733" s="129">
        <f>SUBTOTAL(9,C728:C732)</f>
        <v>3618472</v>
      </c>
    </row>
    <row r="734" spans="1:3" outlineLevel="2" x14ac:dyDescent="0.25">
      <c r="A734" t="s">
        <v>416</v>
      </c>
      <c r="B734">
        <v>10.103999999999999</v>
      </c>
      <c r="C734" s="129">
        <v>381765</v>
      </c>
    </row>
    <row r="735" spans="1:3" outlineLevel="2" x14ac:dyDescent="0.25">
      <c r="A735" t="s">
        <v>416</v>
      </c>
      <c r="B735">
        <v>3.109</v>
      </c>
      <c r="C735" s="129">
        <v>119220</v>
      </c>
    </row>
    <row r="736" spans="1:3" outlineLevel="2" x14ac:dyDescent="0.25">
      <c r="A736" t="s">
        <v>416</v>
      </c>
      <c r="B736">
        <v>7.9009999999999998</v>
      </c>
      <c r="C736" s="129">
        <v>301603</v>
      </c>
    </row>
    <row r="737" spans="1:3" outlineLevel="2" x14ac:dyDescent="0.25">
      <c r="A737" t="s">
        <v>416</v>
      </c>
      <c r="B737">
        <v>5.4720000000000004</v>
      </c>
      <c r="C737" s="129">
        <v>214535</v>
      </c>
    </row>
    <row r="738" spans="1:3" outlineLevel="2" x14ac:dyDescent="0.25">
      <c r="A738" t="s">
        <v>416</v>
      </c>
      <c r="B738">
        <v>8.2690000000000001</v>
      </c>
      <c r="C738" s="129">
        <v>312536</v>
      </c>
    </row>
    <row r="739" spans="1:3" s="147" customFormat="1" outlineLevel="1" x14ac:dyDescent="0.25">
      <c r="A739" s="130" t="s">
        <v>773</v>
      </c>
      <c r="B739" s="147">
        <f>SUBTOTAL(9,B734:B738)</f>
        <v>34.854999999999997</v>
      </c>
      <c r="C739" s="129">
        <f>SUBTOTAL(9,C734:C738)</f>
        <v>1329659</v>
      </c>
    </row>
    <row r="740" spans="1:3" outlineLevel="2" x14ac:dyDescent="0.25">
      <c r="A740" t="s">
        <v>372</v>
      </c>
      <c r="B740">
        <v>150.12200000000001</v>
      </c>
      <c r="C740" s="129">
        <v>2712925</v>
      </c>
    </row>
    <row r="741" spans="1:3" outlineLevel="2" x14ac:dyDescent="0.25">
      <c r="A741" t="s">
        <v>372</v>
      </c>
      <c r="B741">
        <v>189.95599999999999</v>
      </c>
      <c r="C741" s="129">
        <v>3307614</v>
      </c>
    </row>
    <row r="742" spans="1:3" outlineLevel="2" x14ac:dyDescent="0.25">
      <c r="A742" t="s">
        <v>372</v>
      </c>
      <c r="B742">
        <v>330.375</v>
      </c>
      <c r="C742" s="129">
        <v>5755773</v>
      </c>
    </row>
    <row r="743" spans="1:3" outlineLevel="2" x14ac:dyDescent="0.25">
      <c r="A743" t="s">
        <v>372</v>
      </c>
      <c r="B743">
        <v>202.209</v>
      </c>
      <c r="C743" s="129">
        <v>3881850</v>
      </c>
    </row>
    <row r="744" spans="1:3" outlineLevel="2" x14ac:dyDescent="0.25">
      <c r="A744" t="s">
        <v>372</v>
      </c>
      <c r="B744">
        <v>160.50399999999999</v>
      </c>
      <c r="C744" s="129">
        <v>3111528</v>
      </c>
    </row>
    <row r="745" spans="1:3" s="147" customFormat="1" outlineLevel="1" x14ac:dyDescent="0.25">
      <c r="A745" s="130" t="s">
        <v>774</v>
      </c>
      <c r="B745" s="147">
        <f>SUBTOTAL(9,B740:B744)</f>
        <v>1033.1659999999999</v>
      </c>
      <c r="C745" s="129">
        <f>SUBTOTAL(9,C740:C744)</f>
        <v>18769690</v>
      </c>
    </row>
    <row r="746" spans="1:3" outlineLevel="2" x14ac:dyDescent="0.25">
      <c r="A746" t="s">
        <v>417</v>
      </c>
      <c r="B746">
        <v>100.19499999999999</v>
      </c>
      <c r="C746" s="129">
        <v>2837496</v>
      </c>
    </row>
    <row r="747" spans="1:3" outlineLevel="2" x14ac:dyDescent="0.25">
      <c r="A747" t="s">
        <v>417</v>
      </c>
      <c r="B747">
        <v>45.87</v>
      </c>
      <c r="C747" s="129">
        <v>1354656</v>
      </c>
    </row>
    <row r="748" spans="1:3" outlineLevel="2" x14ac:dyDescent="0.25">
      <c r="A748" t="s">
        <v>417</v>
      </c>
      <c r="B748">
        <v>54.759</v>
      </c>
      <c r="C748" s="129">
        <v>1654370</v>
      </c>
    </row>
    <row r="749" spans="1:3" outlineLevel="2" x14ac:dyDescent="0.25">
      <c r="A749" t="s">
        <v>417</v>
      </c>
      <c r="B749">
        <v>62.06</v>
      </c>
      <c r="C749" s="129">
        <v>1907940</v>
      </c>
    </row>
    <row r="750" spans="1:3" outlineLevel="2" x14ac:dyDescent="0.25">
      <c r="A750" t="s">
        <v>417</v>
      </c>
      <c r="B750">
        <v>64.233999999999995</v>
      </c>
      <c r="C750" s="129">
        <v>1981467</v>
      </c>
    </row>
    <row r="751" spans="1:3" s="147" customFormat="1" outlineLevel="1" x14ac:dyDescent="0.25">
      <c r="A751" s="130" t="s">
        <v>775</v>
      </c>
      <c r="B751" s="147">
        <f>SUBTOTAL(9,B746:B750)</f>
        <v>327.11799999999999</v>
      </c>
      <c r="C751" s="129">
        <f>SUBTOTAL(9,C746:C750)</f>
        <v>9735929</v>
      </c>
    </row>
    <row r="752" spans="1:3" outlineLevel="2" x14ac:dyDescent="0.25">
      <c r="A752" t="s">
        <v>418</v>
      </c>
      <c r="B752">
        <v>9.4489999999999998</v>
      </c>
      <c r="C752" s="129">
        <v>992363</v>
      </c>
    </row>
    <row r="753" spans="1:3" outlineLevel="2" x14ac:dyDescent="0.25">
      <c r="A753" t="s">
        <v>418</v>
      </c>
      <c r="B753">
        <v>17.010999999999999</v>
      </c>
      <c r="C753" s="129">
        <v>1755595</v>
      </c>
    </row>
    <row r="754" spans="1:3" outlineLevel="2" x14ac:dyDescent="0.25">
      <c r="A754" t="s">
        <v>418</v>
      </c>
      <c r="B754">
        <v>21.305</v>
      </c>
      <c r="C754" s="129">
        <v>2162906</v>
      </c>
    </row>
    <row r="755" spans="1:3" outlineLevel="2" x14ac:dyDescent="0.25">
      <c r="A755" t="s">
        <v>418</v>
      </c>
      <c r="B755">
        <v>10.706</v>
      </c>
      <c r="C755" s="129">
        <v>1068826</v>
      </c>
    </row>
    <row r="756" spans="1:3" outlineLevel="2" x14ac:dyDescent="0.25">
      <c r="A756" t="s">
        <v>418</v>
      </c>
      <c r="B756">
        <v>27.747</v>
      </c>
      <c r="C756" s="129">
        <v>2701576</v>
      </c>
    </row>
    <row r="757" spans="1:3" s="147" customFormat="1" outlineLevel="1" x14ac:dyDescent="0.25">
      <c r="A757" s="130" t="s">
        <v>776</v>
      </c>
      <c r="B757" s="147">
        <f>SUBTOTAL(9,B752:B756)</f>
        <v>86.218000000000004</v>
      </c>
      <c r="C757" s="129">
        <f>SUBTOTAL(9,C752:C756)</f>
        <v>8681266</v>
      </c>
    </row>
    <row r="758" spans="1:3" outlineLevel="2" x14ac:dyDescent="0.25">
      <c r="A758" t="s">
        <v>14</v>
      </c>
      <c r="B758">
        <v>14.055</v>
      </c>
      <c r="C758" s="129">
        <v>1958480</v>
      </c>
    </row>
    <row r="759" spans="1:3" outlineLevel="2" x14ac:dyDescent="0.25">
      <c r="A759" t="s">
        <v>14</v>
      </c>
      <c r="B759">
        <v>11.231999999999999</v>
      </c>
      <c r="C759" s="129">
        <v>1583327</v>
      </c>
    </row>
    <row r="760" spans="1:3" outlineLevel="2" x14ac:dyDescent="0.25">
      <c r="A760" t="s">
        <v>14</v>
      </c>
      <c r="B760">
        <v>13.353999999999999</v>
      </c>
      <c r="C760" s="129">
        <v>1901354</v>
      </c>
    </row>
    <row r="761" spans="1:3" outlineLevel="2" x14ac:dyDescent="0.25">
      <c r="A761" t="s">
        <v>14</v>
      </c>
      <c r="B761">
        <v>22.225000000000001</v>
      </c>
      <c r="C761" s="129">
        <v>3041137</v>
      </c>
    </row>
    <row r="762" spans="1:3" outlineLevel="2" x14ac:dyDescent="0.25">
      <c r="A762" t="s">
        <v>14</v>
      </c>
      <c r="B762">
        <v>60.338999999999999</v>
      </c>
      <c r="C762" s="129">
        <v>8369689</v>
      </c>
    </row>
    <row r="763" spans="1:3" s="147" customFormat="1" outlineLevel="1" x14ac:dyDescent="0.25">
      <c r="A763" s="130" t="s">
        <v>622</v>
      </c>
      <c r="B763" s="147">
        <f>SUBTOTAL(9,B758:B762)</f>
        <v>121.205</v>
      </c>
      <c r="C763" s="129">
        <f>SUBTOTAL(9,C758:C762)</f>
        <v>16853987</v>
      </c>
    </row>
    <row r="764" spans="1:3" outlineLevel="2" x14ac:dyDescent="0.25">
      <c r="A764" t="s">
        <v>278</v>
      </c>
      <c r="B764">
        <v>11.428000000000001</v>
      </c>
      <c r="C764" s="129">
        <v>1059118</v>
      </c>
    </row>
    <row r="765" spans="1:3" outlineLevel="2" x14ac:dyDescent="0.25">
      <c r="A765" t="s">
        <v>278</v>
      </c>
      <c r="B765">
        <v>15.269</v>
      </c>
      <c r="C765" s="129">
        <v>1419046</v>
      </c>
    </row>
    <row r="766" spans="1:3" outlineLevel="2" x14ac:dyDescent="0.25">
      <c r="A766" t="s">
        <v>278</v>
      </c>
      <c r="B766">
        <v>20.998999999999999</v>
      </c>
      <c r="C766" s="129">
        <v>1933686</v>
      </c>
    </row>
    <row r="767" spans="1:3" outlineLevel="2" x14ac:dyDescent="0.25">
      <c r="A767" t="s">
        <v>278</v>
      </c>
      <c r="B767">
        <v>18.629000000000001</v>
      </c>
      <c r="C767" s="129">
        <v>1688588</v>
      </c>
    </row>
    <row r="768" spans="1:3" outlineLevel="2" x14ac:dyDescent="0.25">
      <c r="A768" t="s">
        <v>278</v>
      </c>
      <c r="B768">
        <v>11.462999999999999</v>
      </c>
      <c r="C768" s="129">
        <v>1049798</v>
      </c>
    </row>
    <row r="769" spans="1:3" s="147" customFormat="1" outlineLevel="1" x14ac:dyDescent="0.25">
      <c r="A769" s="130" t="s">
        <v>777</v>
      </c>
      <c r="B769" s="147">
        <f>SUBTOTAL(9,B764:B768)</f>
        <v>77.787999999999997</v>
      </c>
      <c r="C769" s="129">
        <f>SUBTOTAL(9,C764:C768)</f>
        <v>7150236</v>
      </c>
    </row>
    <row r="770" spans="1:3" outlineLevel="2" x14ac:dyDescent="0.25">
      <c r="A770" t="s">
        <v>419</v>
      </c>
      <c r="B770">
        <v>8.6630000000000003</v>
      </c>
      <c r="C770" s="129">
        <v>2480044</v>
      </c>
    </row>
    <row r="771" spans="1:3" outlineLevel="2" x14ac:dyDescent="0.25">
      <c r="A771" t="s">
        <v>419</v>
      </c>
      <c r="B771">
        <v>9.5259999999999998</v>
      </c>
      <c r="C771" s="129">
        <v>2721954</v>
      </c>
    </row>
    <row r="772" spans="1:3" outlineLevel="2" x14ac:dyDescent="0.25">
      <c r="A772" t="s">
        <v>419</v>
      </c>
      <c r="B772">
        <v>9.9489999999999998</v>
      </c>
      <c r="C772" s="129">
        <v>3012357</v>
      </c>
    </row>
    <row r="773" spans="1:3" outlineLevel="2" x14ac:dyDescent="0.25">
      <c r="A773" t="s">
        <v>419</v>
      </c>
      <c r="B773">
        <v>30.577000000000002</v>
      </c>
      <c r="C773" s="129">
        <v>8716636</v>
      </c>
    </row>
    <row r="774" spans="1:3" outlineLevel="2" x14ac:dyDescent="0.25">
      <c r="A774" t="s">
        <v>419</v>
      </c>
      <c r="B774">
        <v>9.5429999999999993</v>
      </c>
      <c r="C774" s="129">
        <v>2894586</v>
      </c>
    </row>
    <row r="775" spans="1:3" s="147" customFormat="1" outlineLevel="1" x14ac:dyDescent="0.25">
      <c r="A775" s="130" t="s">
        <v>778</v>
      </c>
      <c r="B775" s="147">
        <f>SUBTOTAL(9,B770:B774)</f>
        <v>68.25800000000001</v>
      </c>
      <c r="C775" s="129">
        <f>SUBTOTAL(9,C770:C774)</f>
        <v>19825577</v>
      </c>
    </row>
    <row r="776" spans="1:3" outlineLevel="2" x14ac:dyDescent="0.25">
      <c r="A776" t="s">
        <v>561</v>
      </c>
      <c r="B776">
        <v>9.51</v>
      </c>
      <c r="C776" s="129">
        <v>993081</v>
      </c>
    </row>
    <row r="777" spans="1:3" outlineLevel="2" x14ac:dyDescent="0.25">
      <c r="A777" t="s">
        <v>561</v>
      </c>
      <c r="B777">
        <v>12.58</v>
      </c>
      <c r="C777" s="129">
        <v>1305062</v>
      </c>
    </row>
    <row r="778" spans="1:3" outlineLevel="2" x14ac:dyDescent="0.25">
      <c r="A778" t="s">
        <v>561</v>
      </c>
      <c r="B778">
        <v>13.462</v>
      </c>
      <c r="C778" s="129">
        <v>1408289</v>
      </c>
    </row>
    <row r="779" spans="1:3" outlineLevel="2" x14ac:dyDescent="0.25">
      <c r="A779" t="s">
        <v>561</v>
      </c>
      <c r="B779">
        <v>12.512</v>
      </c>
      <c r="C779" s="129">
        <v>1299192</v>
      </c>
    </row>
    <row r="780" spans="1:3" outlineLevel="2" x14ac:dyDescent="0.25">
      <c r="A780" t="s">
        <v>561</v>
      </c>
      <c r="B780">
        <v>28.556999999999999</v>
      </c>
      <c r="C780" s="129">
        <v>2879091</v>
      </c>
    </row>
    <row r="781" spans="1:3" s="147" customFormat="1" outlineLevel="1" x14ac:dyDescent="0.25">
      <c r="A781" s="130" t="s">
        <v>779</v>
      </c>
      <c r="B781" s="147">
        <f>SUBTOTAL(9,B776:B780)</f>
        <v>76.620999999999995</v>
      </c>
      <c r="C781" s="129">
        <f>SUBTOTAL(9,C776:C780)</f>
        <v>7884715</v>
      </c>
    </row>
    <row r="782" spans="1:3" outlineLevel="2" x14ac:dyDescent="0.25">
      <c r="A782" t="s">
        <v>304</v>
      </c>
      <c r="B782">
        <v>0.97299999999999998</v>
      </c>
      <c r="C782" s="129">
        <v>243283</v>
      </c>
    </row>
    <row r="783" spans="1:3" outlineLevel="2" x14ac:dyDescent="0.25">
      <c r="A783" t="s">
        <v>304</v>
      </c>
      <c r="B783">
        <v>0.77600000000000002</v>
      </c>
      <c r="C783" s="129">
        <v>195560</v>
      </c>
    </row>
    <row r="784" spans="1:3" outlineLevel="2" x14ac:dyDescent="0.25">
      <c r="A784" t="s">
        <v>304</v>
      </c>
      <c r="B784">
        <v>0.38200000000000001</v>
      </c>
      <c r="C784" s="129">
        <v>96412</v>
      </c>
    </row>
    <row r="785" spans="1:3" outlineLevel="2" x14ac:dyDescent="0.25">
      <c r="A785" t="s">
        <v>304</v>
      </c>
      <c r="B785">
        <v>0.67700000000000005</v>
      </c>
      <c r="C785" s="129">
        <v>167471</v>
      </c>
    </row>
    <row r="786" spans="1:3" outlineLevel="2" x14ac:dyDescent="0.25">
      <c r="A786" t="s">
        <v>304</v>
      </c>
      <c r="B786">
        <v>1.123</v>
      </c>
      <c r="C786" s="129">
        <v>283633</v>
      </c>
    </row>
    <row r="787" spans="1:3" s="147" customFormat="1" outlineLevel="1" x14ac:dyDescent="0.25">
      <c r="A787" s="130" t="s">
        <v>780</v>
      </c>
      <c r="B787" s="147">
        <f>SUBTOTAL(9,B782:B786)</f>
        <v>3.931</v>
      </c>
      <c r="C787" s="129">
        <f>SUBTOTAL(9,C782:C786)</f>
        <v>986359</v>
      </c>
    </row>
    <row r="788" spans="1:3" outlineLevel="2" x14ac:dyDescent="0.25">
      <c r="A788" t="s">
        <v>487</v>
      </c>
      <c r="B788">
        <v>70.150000000000006</v>
      </c>
      <c r="C788" s="129">
        <v>983289</v>
      </c>
    </row>
    <row r="789" spans="1:3" outlineLevel="2" x14ac:dyDescent="0.25">
      <c r="A789" t="s">
        <v>487</v>
      </c>
      <c r="B789">
        <v>42.627000000000002</v>
      </c>
      <c r="C789" s="129">
        <v>621343</v>
      </c>
    </row>
    <row r="790" spans="1:3" outlineLevel="2" x14ac:dyDescent="0.25">
      <c r="A790" t="s">
        <v>487</v>
      </c>
      <c r="B790">
        <v>44.277999999999999</v>
      </c>
      <c r="C790" s="129">
        <v>653298</v>
      </c>
    </row>
    <row r="791" spans="1:3" outlineLevel="2" x14ac:dyDescent="0.25">
      <c r="A791" t="s">
        <v>487</v>
      </c>
      <c r="B791">
        <v>19.475000000000001</v>
      </c>
      <c r="C791" s="129">
        <v>282999</v>
      </c>
    </row>
    <row r="792" spans="1:3" outlineLevel="2" x14ac:dyDescent="0.25">
      <c r="A792" t="s">
        <v>487</v>
      </c>
      <c r="B792">
        <v>42.037999999999997</v>
      </c>
      <c r="C792" s="129">
        <v>593700</v>
      </c>
    </row>
    <row r="793" spans="1:3" s="147" customFormat="1" outlineLevel="1" x14ac:dyDescent="0.25">
      <c r="A793" s="130" t="s">
        <v>781</v>
      </c>
      <c r="B793" s="147">
        <f>SUBTOTAL(9,B788:B792)</f>
        <v>218.56799999999998</v>
      </c>
      <c r="C793" s="129">
        <f>SUBTOTAL(9,C788:C792)</f>
        <v>3134629</v>
      </c>
    </row>
    <row r="794" spans="1:3" outlineLevel="2" x14ac:dyDescent="0.25">
      <c r="A794" t="s">
        <v>305</v>
      </c>
      <c r="B794">
        <v>8.5790000000000006</v>
      </c>
      <c r="C794" s="129">
        <v>1544569</v>
      </c>
    </row>
    <row r="795" spans="1:3" outlineLevel="2" x14ac:dyDescent="0.25">
      <c r="A795" t="s">
        <v>305</v>
      </c>
      <c r="B795">
        <v>6.8239999999999998</v>
      </c>
      <c r="C795" s="129">
        <v>1220542</v>
      </c>
    </row>
    <row r="796" spans="1:3" outlineLevel="2" x14ac:dyDescent="0.25">
      <c r="A796" t="s">
        <v>305</v>
      </c>
      <c r="B796">
        <v>11.936999999999999</v>
      </c>
      <c r="C796" s="129">
        <v>2125687</v>
      </c>
    </row>
    <row r="797" spans="1:3" outlineLevel="2" x14ac:dyDescent="0.25">
      <c r="A797" t="s">
        <v>305</v>
      </c>
      <c r="B797">
        <v>9.0449999999999999</v>
      </c>
      <c r="C797" s="129">
        <v>1576994</v>
      </c>
    </row>
    <row r="798" spans="1:3" outlineLevel="2" x14ac:dyDescent="0.25">
      <c r="A798" t="s">
        <v>305</v>
      </c>
      <c r="B798">
        <v>16.071999999999999</v>
      </c>
      <c r="C798" s="129">
        <v>2897898</v>
      </c>
    </row>
    <row r="799" spans="1:3" s="147" customFormat="1" outlineLevel="1" x14ac:dyDescent="0.25">
      <c r="A799" s="130" t="s">
        <v>782</v>
      </c>
      <c r="B799" s="147">
        <f>SUBTOTAL(9,B794:B798)</f>
        <v>52.456999999999994</v>
      </c>
      <c r="C799" s="129">
        <f>SUBTOTAL(9,C794:C798)</f>
        <v>9365690</v>
      </c>
    </row>
    <row r="800" spans="1:3" outlineLevel="2" x14ac:dyDescent="0.25">
      <c r="A800" t="s">
        <v>15</v>
      </c>
      <c r="B800">
        <v>16.823</v>
      </c>
      <c r="C800" s="129">
        <v>2810551</v>
      </c>
    </row>
    <row r="801" spans="1:3" outlineLevel="2" x14ac:dyDescent="0.25">
      <c r="A801" t="s">
        <v>15</v>
      </c>
      <c r="B801">
        <v>16.169</v>
      </c>
      <c r="C801" s="129">
        <v>2694784</v>
      </c>
    </row>
    <row r="802" spans="1:3" outlineLevel="2" x14ac:dyDescent="0.25">
      <c r="A802" t="s">
        <v>15</v>
      </c>
      <c r="B802">
        <v>21.484999999999999</v>
      </c>
      <c r="C802" s="129">
        <v>3583634</v>
      </c>
    </row>
    <row r="803" spans="1:3" outlineLevel="2" x14ac:dyDescent="0.25">
      <c r="A803" t="s">
        <v>15</v>
      </c>
      <c r="B803">
        <v>27.774999999999999</v>
      </c>
      <c r="C803" s="129">
        <v>4553099</v>
      </c>
    </row>
    <row r="804" spans="1:3" outlineLevel="2" x14ac:dyDescent="0.25">
      <c r="A804" t="s">
        <v>15</v>
      </c>
      <c r="B804">
        <v>65.137</v>
      </c>
      <c r="C804" s="129">
        <v>10582780</v>
      </c>
    </row>
    <row r="805" spans="1:3" s="147" customFormat="1" outlineLevel="1" x14ac:dyDescent="0.25">
      <c r="A805" s="130" t="s">
        <v>623</v>
      </c>
      <c r="B805" s="147">
        <f>SUBTOTAL(9,B800:B804)</f>
        <v>147.38900000000001</v>
      </c>
      <c r="C805" s="129">
        <f>SUBTOTAL(9,C800:C804)</f>
        <v>24224848</v>
      </c>
    </row>
    <row r="806" spans="1:3" outlineLevel="2" x14ac:dyDescent="0.25">
      <c r="A806" t="s">
        <v>488</v>
      </c>
      <c r="B806">
        <v>67.483999999999995</v>
      </c>
      <c r="C806" s="129">
        <v>1601538</v>
      </c>
    </row>
    <row r="807" spans="1:3" outlineLevel="2" x14ac:dyDescent="0.25">
      <c r="A807" t="s">
        <v>488</v>
      </c>
      <c r="B807">
        <v>102.387</v>
      </c>
      <c r="C807" s="129">
        <v>2403765</v>
      </c>
    </row>
    <row r="808" spans="1:3" outlineLevel="2" x14ac:dyDescent="0.25">
      <c r="A808" t="s">
        <v>488</v>
      </c>
      <c r="B808">
        <v>123.867</v>
      </c>
      <c r="C808" s="129">
        <v>2880026</v>
      </c>
    </row>
    <row r="809" spans="1:3" outlineLevel="2" x14ac:dyDescent="0.25">
      <c r="A809" t="s">
        <v>488</v>
      </c>
      <c r="B809">
        <v>95.138000000000005</v>
      </c>
      <c r="C809" s="129">
        <v>2373549</v>
      </c>
    </row>
    <row r="810" spans="1:3" outlineLevel="2" x14ac:dyDescent="0.25">
      <c r="A810" t="s">
        <v>488</v>
      </c>
      <c r="B810">
        <v>111.384</v>
      </c>
      <c r="C810" s="129">
        <v>2673063</v>
      </c>
    </row>
    <row r="811" spans="1:3" s="147" customFormat="1" outlineLevel="1" x14ac:dyDescent="0.25">
      <c r="A811" s="130" t="s">
        <v>783</v>
      </c>
      <c r="B811" s="147">
        <f>SUBTOTAL(9,B806:B810)</f>
        <v>500.26</v>
      </c>
      <c r="C811" s="129">
        <f>SUBTOTAL(9,C806:C810)</f>
        <v>11931941</v>
      </c>
    </row>
    <row r="812" spans="1:3" outlineLevel="2" x14ac:dyDescent="0.25">
      <c r="A812" t="s">
        <v>420</v>
      </c>
      <c r="B812">
        <v>11.292</v>
      </c>
      <c r="C812" s="129">
        <v>869620</v>
      </c>
    </row>
    <row r="813" spans="1:3" outlineLevel="2" x14ac:dyDescent="0.25">
      <c r="A813" t="s">
        <v>420</v>
      </c>
      <c r="B813">
        <v>12.941000000000001</v>
      </c>
      <c r="C813" s="129">
        <v>986490</v>
      </c>
    </row>
    <row r="814" spans="1:3" outlineLevel="2" x14ac:dyDescent="0.25">
      <c r="A814" t="s">
        <v>420</v>
      </c>
      <c r="B814">
        <v>13.021000000000001</v>
      </c>
      <c r="C814" s="129">
        <v>989757</v>
      </c>
    </row>
    <row r="815" spans="1:3" outlineLevel="2" x14ac:dyDescent="0.25">
      <c r="A815" t="s">
        <v>420</v>
      </c>
      <c r="B815">
        <v>19.001999999999999</v>
      </c>
      <c r="C815" s="129">
        <v>1435189</v>
      </c>
    </row>
    <row r="816" spans="1:3" outlineLevel="2" x14ac:dyDescent="0.25">
      <c r="A816" t="s">
        <v>420</v>
      </c>
      <c r="B816">
        <v>23.863</v>
      </c>
      <c r="C816" s="129">
        <v>1703834</v>
      </c>
    </row>
    <row r="817" spans="1:3" s="147" customFormat="1" outlineLevel="1" x14ac:dyDescent="0.25">
      <c r="A817" s="130" t="s">
        <v>784</v>
      </c>
      <c r="B817" s="147">
        <f>SUBTOTAL(9,B812:B816)</f>
        <v>80.119</v>
      </c>
      <c r="C817" s="129">
        <f>SUBTOTAL(9,C812:C816)</f>
        <v>5984890</v>
      </c>
    </row>
    <row r="818" spans="1:3" outlineLevel="2" x14ac:dyDescent="0.25">
      <c r="A818" t="s">
        <v>537</v>
      </c>
      <c r="B818">
        <v>7.0949999999999998</v>
      </c>
      <c r="C818" s="129">
        <v>159050</v>
      </c>
    </row>
    <row r="819" spans="1:3" outlineLevel="2" x14ac:dyDescent="0.25">
      <c r="A819" t="s">
        <v>537</v>
      </c>
      <c r="B819">
        <v>12.214</v>
      </c>
      <c r="C819" s="129">
        <v>271238</v>
      </c>
    </row>
    <row r="820" spans="1:3" outlineLevel="2" x14ac:dyDescent="0.25">
      <c r="A820" t="s">
        <v>537</v>
      </c>
      <c r="B820">
        <v>9.4350000000000005</v>
      </c>
      <c r="C820" s="129">
        <v>209390</v>
      </c>
    </row>
    <row r="821" spans="1:3" outlineLevel="2" x14ac:dyDescent="0.25">
      <c r="A821" t="s">
        <v>537</v>
      </c>
      <c r="B821">
        <v>13.962</v>
      </c>
      <c r="C821" s="129">
        <v>302335</v>
      </c>
    </row>
    <row r="822" spans="1:3" outlineLevel="2" x14ac:dyDescent="0.25">
      <c r="A822" t="s">
        <v>537</v>
      </c>
      <c r="B822">
        <v>14.949</v>
      </c>
      <c r="C822" s="129">
        <v>319237</v>
      </c>
    </row>
    <row r="823" spans="1:3" s="147" customFormat="1" outlineLevel="1" x14ac:dyDescent="0.25">
      <c r="A823" s="130" t="s">
        <v>785</v>
      </c>
      <c r="B823" s="147">
        <f>SUBTOTAL(9,B818:B822)</f>
        <v>57.655000000000001</v>
      </c>
      <c r="C823" s="129">
        <f>SUBTOTAL(9,C818:C822)</f>
        <v>1261250</v>
      </c>
    </row>
    <row r="824" spans="1:3" outlineLevel="2" x14ac:dyDescent="0.25">
      <c r="A824" t="s">
        <v>306</v>
      </c>
      <c r="B824">
        <v>0.505</v>
      </c>
      <c r="C824" s="129">
        <v>78475</v>
      </c>
    </row>
    <row r="825" spans="1:3" outlineLevel="2" x14ac:dyDescent="0.25">
      <c r="A825" t="s">
        <v>306</v>
      </c>
      <c r="B825">
        <v>1.0449999999999999</v>
      </c>
      <c r="C825" s="129">
        <v>163318</v>
      </c>
    </row>
    <row r="826" spans="1:3" outlineLevel="2" x14ac:dyDescent="0.25">
      <c r="A826" t="s">
        <v>306</v>
      </c>
      <c r="B826">
        <v>0.754</v>
      </c>
      <c r="C826" s="129">
        <v>115322</v>
      </c>
    </row>
    <row r="827" spans="1:3" outlineLevel="2" x14ac:dyDescent="0.25">
      <c r="A827" t="s">
        <v>306</v>
      </c>
      <c r="B827">
        <v>2.3210000000000002</v>
      </c>
      <c r="C827" s="129">
        <v>349719</v>
      </c>
    </row>
    <row r="828" spans="1:3" outlineLevel="2" x14ac:dyDescent="0.25">
      <c r="A828" t="s">
        <v>306</v>
      </c>
      <c r="B828">
        <v>1.361</v>
      </c>
      <c r="C828" s="129">
        <v>203713</v>
      </c>
    </row>
    <row r="829" spans="1:3" s="147" customFormat="1" outlineLevel="1" x14ac:dyDescent="0.25">
      <c r="A829" s="130" t="s">
        <v>786</v>
      </c>
      <c r="B829" s="147">
        <f>SUBTOTAL(9,B824:B828)</f>
        <v>5.9859999999999998</v>
      </c>
      <c r="C829" s="129">
        <f>SUBTOTAL(9,C824:C828)</f>
        <v>910547</v>
      </c>
    </row>
    <row r="830" spans="1:3" outlineLevel="2" x14ac:dyDescent="0.25">
      <c r="A830" t="s">
        <v>279</v>
      </c>
      <c r="B830">
        <v>38.654000000000003</v>
      </c>
      <c r="C830" s="129">
        <v>3845271</v>
      </c>
    </row>
    <row r="831" spans="1:3" outlineLevel="2" x14ac:dyDescent="0.25">
      <c r="A831" t="s">
        <v>279</v>
      </c>
      <c r="B831">
        <v>45.43</v>
      </c>
      <c r="C831" s="129">
        <v>4510936</v>
      </c>
    </row>
    <row r="832" spans="1:3" outlineLevel="2" x14ac:dyDescent="0.25">
      <c r="A832" t="s">
        <v>279</v>
      </c>
      <c r="B832">
        <v>40.700000000000003</v>
      </c>
      <c r="C832" s="129">
        <v>3996764</v>
      </c>
    </row>
    <row r="833" spans="1:3" outlineLevel="2" x14ac:dyDescent="0.25">
      <c r="A833" t="s">
        <v>279</v>
      </c>
      <c r="B833">
        <v>72.132000000000005</v>
      </c>
      <c r="C833" s="129">
        <v>6930661</v>
      </c>
    </row>
    <row r="834" spans="1:3" outlineLevel="2" x14ac:dyDescent="0.25">
      <c r="A834" t="s">
        <v>279</v>
      </c>
      <c r="B834">
        <v>45.927999999999997</v>
      </c>
      <c r="C834" s="129">
        <v>4419828</v>
      </c>
    </row>
    <row r="835" spans="1:3" s="147" customFormat="1" outlineLevel="1" x14ac:dyDescent="0.25">
      <c r="A835" s="130" t="s">
        <v>787</v>
      </c>
      <c r="B835" s="147">
        <f>SUBTOTAL(9,B830:B834)</f>
        <v>242.84399999999999</v>
      </c>
      <c r="C835" s="129">
        <f>SUBTOTAL(9,C830:C834)</f>
        <v>23703460</v>
      </c>
    </row>
    <row r="836" spans="1:3" outlineLevel="2" x14ac:dyDescent="0.25">
      <c r="A836" t="s">
        <v>464</v>
      </c>
      <c r="B836">
        <v>295.69200000000001</v>
      </c>
      <c r="C836" s="129">
        <v>6764231</v>
      </c>
    </row>
    <row r="837" spans="1:3" outlineLevel="2" x14ac:dyDescent="0.25">
      <c r="A837" t="s">
        <v>464</v>
      </c>
      <c r="B837">
        <v>201.47300000000001</v>
      </c>
      <c r="C837" s="129">
        <v>4667475</v>
      </c>
    </row>
    <row r="838" spans="1:3" outlineLevel="2" x14ac:dyDescent="0.25">
      <c r="A838" t="s">
        <v>464</v>
      </c>
      <c r="B838">
        <v>319.024</v>
      </c>
      <c r="C838" s="129">
        <v>7393244</v>
      </c>
    </row>
    <row r="839" spans="1:3" outlineLevel="2" x14ac:dyDescent="0.25">
      <c r="A839" t="s">
        <v>464</v>
      </c>
      <c r="B839">
        <v>406.46</v>
      </c>
      <c r="C839" s="129">
        <v>9287517</v>
      </c>
    </row>
    <row r="840" spans="1:3" outlineLevel="2" x14ac:dyDescent="0.25">
      <c r="A840" t="s">
        <v>464</v>
      </c>
      <c r="B840">
        <v>439.52600000000001</v>
      </c>
      <c r="C840" s="129">
        <v>10712188</v>
      </c>
    </row>
    <row r="841" spans="1:3" s="147" customFormat="1" outlineLevel="1" x14ac:dyDescent="0.25">
      <c r="A841" s="130" t="s">
        <v>788</v>
      </c>
      <c r="B841" s="147">
        <f>SUBTOTAL(9,B836:B840)</f>
        <v>1662.1750000000002</v>
      </c>
      <c r="C841" s="129">
        <f>SUBTOTAL(9,C836:C840)</f>
        <v>38824655</v>
      </c>
    </row>
    <row r="842" spans="1:3" outlineLevel="2" x14ac:dyDescent="0.25">
      <c r="A842" t="s">
        <v>387</v>
      </c>
      <c r="B842">
        <v>16.690000000000001</v>
      </c>
      <c r="C842" s="129">
        <v>1309369</v>
      </c>
    </row>
    <row r="843" spans="1:3" outlineLevel="2" x14ac:dyDescent="0.25">
      <c r="A843" t="s">
        <v>387</v>
      </c>
      <c r="B843">
        <v>16.725000000000001</v>
      </c>
      <c r="C843" s="129">
        <v>1327610</v>
      </c>
    </row>
    <row r="844" spans="1:3" outlineLevel="2" x14ac:dyDescent="0.25">
      <c r="A844" t="s">
        <v>387</v>
      </c>
      <c r="B844">
        <v>13.871</v>
      </c>
      <c r="C844" s="129">
        <v>1126808</v>
      </c>
    </row>
    <row r="845" spans="1:3" outlineLevel="2" x14ac:dyDescent="0.25">
      <c r="A845" t="s">
        <v>387</v>
      </c>
      <c r="B845">
        <v>15.292</v>
      </c>
      <c r="C845" s="129">
        <v>1221487</v>
      </c>
    </row>
    <row r="846" spans="1:3" outlineLevel="2" x14ac:dyDescent="0.25">
      <c r="A846" t="s">
        <v>387</v>
      </c>
      <c r="B846">
        <v>32.320999999999998</v>
      </c>
      <c r="C846" s="129">
        <v>2553359</v>
      </c>
    </row>
    <row r="847" spans="1:3" s="147" customFormat="1" outlineLevel="1" x14ac:dyDescent="0.25">
      <c r="A847" s="130" t="s">
        <v>789</v>
      </c>
      <c r="B847" s="147">
        <f>SUBTOTAL(9,B842:B846)</f>
        <v>94.899000000000001</v>
      </c>
      <c r="C847" s="129">
        <f>SUBTOTAL(9,C842:C846)</f>
        <v>7538633</v>
      </c>
    </row>
    <row r="848" spans="1:3" outlineLevel="2" x14ac:dyDescent="0.25">
      <c r="A848" t="s">
        <v>538</v>
      </c>
      <c r="B848">
        <v>13.497</v>
      </c>
      <c r="C848" s="129">
        <v>875803</v>
      </c>
    </row>
    <row r="849" spans="1:3" outlineLevel="2" x14ac:dyDescent="0.25">
      <c r="A849" t="s">
        <v>538</v>
      </c>
      <c r="B849">
        <v>14.481</v>
      </c>
      <c r="C849" s="129">
        <v>930048</v>
      </c>
    </row>
    <row r="850" spans="1:3" outlineLevel="2" x14ac:dyDescent="0.25">
      <c r="A850" t="s">
        <v>538</v>
      </c>
      <c r="B850">
        <v>16.721</v>
      </c>
      <c r="C850" s="129">
        <v>1080565</v>
      </c>
    </row>
    <row r="851" spans="1:3" outlineLevel="2" x14ac:dyDescent="0.25">
      <c r="A851" t="s">
        <v>538</v>
      </c>
      <c r="B851">
        <v>18.234999999999999</v>
      </c>
      <c r="C851" s="129">
        <v>1160618</v>
      </c>
    </row>
    <row r="852" spans="1:3" outlineLevel="2" x14ac:dyDescent="0.25">
      <c r="A852" t="s">
        <v>538</v>
      </c>
      <c r="B852">
        <v>29.294</v>
      </c>
      <c r="C852" s="129">
        <v>1835306</v>
      </c>
    </row>
    <row r="853" spans="1:3" s="147" customFormat="1" outlineLevel="1" x14ac:dyDescent="0.25">
      <c r="A853" s="130" t="s">
        <v>790</v>
      </c>
      <c r="B853" s="147">
        <f>SUBTOTAL(9,B848:B852)</f>
        <v>92.227999999999994</v>
      </c>
      <c r="C853" s="129">
        <f>SUBTOTAL(9,C848:C852)</f>
        <v>5882340</v>
      </c>
    </row>
    <row r="854" spans="1:3" outlineLevel="2" x14ac:dyDescent="0.25">
      <c r="A854" t="s">
        <v>373</v>
      </c>
      <c r="B854">
        <v>73.534999999999997</v>
      </c>
      <c r="C854" s="129">
        <v>2404673</v>
      </c>
    </row>
    <row r="855" spans="1:3" outlineLevel="2" x14ac:dyDescent="0.25">
      <c r="A855" t="s">
        <v>373</v>
      </c>
      <c r="B855">
        <v>40.271999999999998</v>
      </c>
      <c r="C855" s="129">
        <v>1343830</v>
      </c>
    </row>
    <row r="856" spans="1:3" outlineLevel="2" x14ac:dyDescent="0.25">
      <c r="A856" t="s">
        <v>373</v>
      </c>
      <c r="B856">
        <v>73.765000000000001</v>
      </c>
      <c r="C856" s="129">
        <v>2534194</v>
      </c>
    </row>
    <row r="857" spans="1:3" outlineLevel="2" x14ac:dyDescent="0.25">
      <c r="A857" t="s">
        <v>373</v>
      </c>
      <c r="B857">
        <v>41.832999999999998</v>
      </c>
      <c r="C857" s="129">
        <v>1396079</v>
      </c>
    </row>
    <row r="858" spans="1:3" outlineLevel="2" x14ac:dyDescent="0.25">
      <c r="A858" t="s">
        <v>373</v>
      </c>
      <c r="B858">
        <v>37.441000000000003</v>
      </c>
      <c r="C858" s="129">
        <v>1233660</v>
      </c>
    </row>
    <row r="859" spans="1:3" s="147" customFormat="1" outlineLevel="1" x14ac:dyDescent="0.25">
      <c r="A859" s="130" t="s">
        <v>791</v>
      </c>
      <c r="B859" s="147">
        <f>SUBTOTAL(9,B854:B858)</f>
        <v>266.846</v>
      </c>
      <c r="C859" s="129">
        <f>SUBTOTAL(9,C854:C858)</f>
        <v>8912436</v>
      </c>
    </row>
    <row r="860" spans="1:3" outlineLevel="2" x14ac:dyDescent="0.25">
      <c r="A860" t="s">
        <v>539</v>
      </c>
      <c r="B860">
        <v>2.1389999999999998</v>
      </c>
      <c r="C860" s="129">
        <v>14584</v>
      </c>
    </row>
    <row r="861" spans="1:3" outlineLevel="2" x14ac:dyDescent="0.25">
      <c r="A861" t="s">
        <v>539</v>
      </c>
      <c r="B861">
        <v>4.3650000000000002</v>
      </c>
      <c r="C861" s="129">
        <v>29553</v>
      </c>
    </row>
    <row r="862" spans="1:3" outlineLevel="2" x14ac:dyDescent="0.25">
      <c r="A862" t="s">
        <v>539</v>
      </c>
      <c r="B862">
        <v>3.7050000000000001</v>
      </c>
      <c r="C862" s="129">
        <v>25326</v>
      </c>
    </row>
    <row r="863" spans="1:3" outlineLevel="2" x14ac:dyDescent="0.25">
      <c r="A863" t="s">
        <v>539</v>
      </c>
      <c r="B863">
        <v>4.032</v>
      </c>
      <c r="C863" s="129">
        <v>27109</v>
      </c>
    </row>
    <row r="864" spans="1:3" outlineLevel="2" x14ac:dyDescent="0.25">
      <c r="A864" t="s">
        <v>539</v>
      </c>
      <c r="B864">
        <v>6.6589999999999998</v>
      </c>
      <c r="C864" s="129">
        <v>43129</v>
      </c>
    </row>
    <row r="865" spans="1:3" s="147" customFormat="1" outlineLevel="1" x14ac:dyDescent="0.25">
      <c r="A865" s="130" t="s">
        <v>792</v>
      </c>
      <c r="B865" s="147">
        <f>SUBTOTAL(9,B860:B864)</f>
        <v>20.9</v>
      </c>
      <c r="C865" s="129">
        <f>SUBTOTAL(9,C860:C864)</f>
        <v>139701</v>
      </c>
    </row>
    <row r="866" spans="1:3" outlineLevel="2" x14ac:dyDescent="0.25">
      <c r="A866" t="s">
        <v>398</v>
      </c>
      <c r="B866">
        <v>42.356000000000002</v>
      </c>
      <c r="C866" s="129">
        <v>475066</v>
      </c>
    </row>
    <row r="867" spans="1:3" outlineLevel="2" x14ac:dyDescent="0.25">
      <c r="A867" t="s">
        <v>398</v>
      </c>
      <c r="B867">
        <v>73.709999999999994</v>
      </c>
      <c r="C867" s="129">
        <v>812400</v>
      </c>
    </row>
    <row r="868" spans="1:3" outlineLevel="2" x14ac:dyDescent="0.25">
      <c r="A868" t="s">
        <v>398</v>
      </c>
      <c r="B868">
        <v>113.712</v>
      </c>
      <c r="C868" s="129">
        <v>1221656</v>
      </c>
    </row>
    <row r="869" spans="1:3" outlineLevel="2" x14ac:dyDescent="0.25">
      <c r="A869" t="s">
        <v>398</v>
      </c>
      <c r="B869">
        <v>73.506</v>
      </c>
      <c r="C869" s="129">
        <v>835157</v>
      </c>
    </row>
    <row r="870" spans="1:3" outlineLevel="2" x14ac:dyDescent="0.25">
      <c r="A870" t="s">
        <v>398</v>
      </c>
      <c r="B870">
        <v>90.795000000000002</v>
      </c>
      <c r="C870" s="129">
        <v>1006014</v>
      </c>
    </row>
    <row r="871" spans="1:3" s="147" customFormat="1" outlineLevel="1" x14ac:dyDescent="0.25">
      <c r="A871" s="130" t="s">
        <v>793</v>
      </c>
      <c r="B871" s="147">
        <f>SUBTOTAL(9,B866:B870)</f>
        <v>394.07900000000001</v>
      </c>
      <c r="C871" s="129">
        <f>SUBTOTAL(9,C866:C870)</f>
        <v>4350293</v>
      </c>
    </row>
    <row r="872" spans="1:3" outlineLevel="2" x14ac:dyDescent="0.25">
      <c r="A872" t="s">
        <v>421</v>
      </c>
      <c r="B872">
        <v>18.242999999999999</v>
      </c>
      <c r="C872" s="129">
        <v>3275571</v>
      </c>
    </row>
    <row r="873" spans="1:3" outlineLevel="2" x14ac:dyDescent="0.25">
      <c r="A873" t="s">
        <v>421</v>
      </c>
      <c r="B873">
        <v>28.972000000000001</v>
      </c>
      <c r="C873" s="129">
        <v>5009363</v>
      </c>
    </row>
    <row r="874" spans="1:3" outlineLevel="2" x14ac:dyDescent="0.25">
      <c r="A874" t="s">
        <v>421</v>
      </c>
      <c r="B874">
        <v>34.491</v>
      </c>
      <c r="C874" s="129">
        <v>6305298</v>
      </c>
    </row>
    <row r="875" spans="1:3" outlineLevel="2" x14ac:dyDescent="0.25">
      <c r="A875" t="s">
        <v>421</v>
      </c>
      <c r="B875">
        <v>30.643999999999998</v>
      </c>
      <c r="C875" s="129">
        <v>5673265</v>
      </c>
    </row>
    <row r="876" spans="1:3" outlineLevel="2" x14ac:dyDescent="0.25">
      <c r="A876" t="s">
        <v>421</v>
      </c>
      <c r="B876">
        <v>66.135999999999996</v>
      </c>
      <c r="C876" s="129">
        <v>11864830</v>
      </c>
    </row>
    <row r="877" spans="1:3" s="147" customFormat="1" outlineLevel="1" x14ac:dyDescent="0.25">
      <c r="A877" s="130" t="s">
        <v>794</v>
      </c>
      <c r="B877" s="147">
        <f>SUBTOTAL(9,B872:B876)</f>
        <v>178.48599999999999</v>
      </c>
      <c r="C877" s="129">
        <f>SUBTOTAL(9,C872:C876)</f>
        <v>32128327</v>
      </c>
    </row>
    <row r="878" spans="1:3" outlineLevel="2" x14ac:dyDescent="0.25">
      <c r="A878" t="s">
        <v>540</v>
      </c>
      <c r="B878">
        <v>10.465</v>
      </c>
      <c r="C878" s="129">
        <v>678435</v>
      </c>
    </row>
    <row r="879" spans="1:3" outlineLevel="2" x14ac:dyDescent="0.25">
      <c r="A879" t="s">
        <v>540</v>
      </c>
      <c r="B879">
        <v>18.273</v>
      </c>
      <c r="C879" s="129">
        <v>1182881</v>
      </c>
    </row>
    <row r="880" spans="1:3" outlineLevel="2" x14ac:dyDescent="0.25">
      <c r="A880" t="s">
        <v>540</v>
      </c>
      <c r="B880">
        <v>12.89</v>
      </c>
      <c r="C880" s="129">
        <v>847604</v>
      </c>
    </row>
    <row r="881" spans="1:3" outlineLevel="2" x14ac:dyDescent="0.25">
      <c r="A881" t="s">
        <v>540</v>
      </c>
      <c r="B881">
        <v>7.8620000000000001</v>
      </c>
      <c r="C881" s="129">
        <v>504579</v>
      </c>
    </row>
    <row r="882" spans="1:3" outlineLevel="2" x14ac:dyDescent="0.25">
      <c r="A882" t="s">
        <v>540</v>
      </c>
      <c r="B882">
        <v>24.696999999999999</v>
      </c>
      <c r="C882" s="129">
        <v>1551831</v>
      </c>
    </row>
    <row r="883" spans="1:3" s="147" customFormat="1" outlineLevel="1" x14ac:dyDescent="0.25">
      <c r="A883" s="130" t="s">
        <v>795</v>
      </c>
      <c r="B883" s="147">
        <f>SUBTOTAL(9,B878:B882)</f>
        <v>74.186999999999998</v>
      </c>
      <c r="C883" s="129">
        <f>SUBTOTAL(9,C878:C882)</f>
        <v>4765330</v>
      </c>
    </row>
    <row r="884" spans="1:3" outlineLevel="2" x14ac:dyDescent="0.25">
      <c r="A884" t="s">
        <v>562</v>
      </c>
      <c r="B884">
        <v>2.5859999999999999</v>
      </c>
      <c r="C884" s="129">
        <v>81700</v>
      </c>
    </row>
    <row r="885" spans="1:3" outlineLevel="2" x14ac:dyDescent="0.25">
      <c r="A885" t="s">
        <v>562</v>
      </c>
      <c r="B885">
        <v>3.044</v>
      </c>
      <c r="C885" s="129">
        <v>95431</v>
      </c>
    </row>
    <row r="886" spans="1:3" outlineLevel="2" x14ac:dyDescent="0.25">
      <c r="A886" t="s">
        <v>562</v>
      </c>
      <c r="B886">
        <v>0.88100000000000001</v>
      </c>
      <c r="C886" s="129">
        <v>27521</v>
      </c>
    </row>
    <row r="887" spans="1:3" outlineLevel="2" x14ac:dyDescent="0.25">
      <c r="A887" t="s">
        <v>562</v>
      </c>
      <c r="B887">
        <v>3.4510000000000001</v>
      </c>
      <c r="C887" s="129">
        <v>105806</v>
      </c>
    </row>
    <row r="888" spans="1:3" outlineLevel="2" x14ac:dyDescent="0.25">
      <c r="A888" t="s">
        <v>562</v>
      </c>
      <c r="B888">
        <v>3.927</v>
      </c>
      <c r="C888" s="129">
        <v>117239</v>
      </c>
    </row>
    <row r="889" spans="1:3" s="147" customFormat="1" outlineLevel="1" x14ac:dyDescent="0.25">
      <c r="A889" s="130" t="s">
        <v>796</v>
      </c>
      <c r="B889" s="147">
        <f>SUBTOTAL(9,B884:B888)</f>
        <v>13.888999999999999</v>
      </c>
      <c r="C889" s="129">
        <f>SUBTOTAL(9,C884:C888)</f>
        <v>427697</v>
      </c>
    </row>
    <row r="890" spans="1:3" outlineLevel="2" x14ac:dyDescent="0.25">
      <c r="A890" t="s">
        <v>489</v>
      </c>
      <c r="B890">
        <v>113.48</v>
      </c>
      <c r="C890" s="129">
        <v>1627220</v>
      </c>
    </row>
    <row r="891" spans="1:3" outlineLevel="2" x14ac:dyDescent="0.25">
      <c r="A891" t="s">
        <v>489</v>
      </c>
      <c r="B891">
        <v>120.36199999999999</v>
      </c>
      <c r="C891" s="129">
        <v>1687994</v>
      </c>
    </row>
    <row r="892" spans="1:3" outlineLevel="2" x14ac:dyDescent="0.25">
      <c r="A892" t="s">
        <v>489</v>
      </c>
      <c r="B892">
        <v>124.218</v>
      </c>
      <c r="C892" s="129">
        <v>1750344</v>
      </c>
    </row>
    <row r="893" spans="1:3" outlineLevel="2" x14ac:dyDescent="0.25">
      <c r="A893" t="s">
        <v>489</v>
      </c>
      <c r="B893">
        <v>93.016000000000005</v>
      </c>
      <c r="C893" s="129">
        <v>1380949</v>
      </c>
    </row>
    <row r="894" spans="1:3" outlineLevel="2" x14ac:dyDescent="0.25">
      <c r="A894" t="s">
        <v>489</v>
      </c>
      <c r="B894">
        <v>99.924000000000007</v>
      </c>
      <c r="C894" s="129">
        <v>1422784</v>
      </c>
    </row>
    <row r="895" spans="1:3" s="147" customFormat="1" outlineLevel="1" x14ac:dyDescent="0.25">
      <c r="A895" s="130" t="s">
        <v>797</v>
      </c>
      <c r="B895" s="147">
        <f>SUBTOTAL(9,B890:B894)</f>
        <v>551</v>
      </c>
      <c r="C895" s="129">
        <f>SUBTOTAL(9,C890:C894)</f>
        <v>7869291</v>
      </c>
    </row>
    <row r="896" spans="1:3" outlineLevel="2" x14ac:dyDescent="0.25">
      <c r="A896" t="s">
        <v>340</v>
      </c>
      <c r="B896">
        <v>26.053000000000001</v>
      </c>
      <c r="C896" s="129">
        <v>1606858</v>
      </c>
    </row>
    <row r="897" spans="1:3" outlineLevel="2" x14ac:dyDescent="0.25">
      <c r="A897" t="s">
        <v>340</v>
      </c>
      <c r="B897">
        <v>37.045999999999999</v>
      </c>
      <c r="C897" s="129">
        <v>2183649</v>
      </c>
    </row>
    <row r="898" spans="1:3" outlineLevel="2" x14ac:dyDescent="0.25">
      <c r="A898" t="s">
        <v>340</v>
      </c>
      <c r="B898">
        <v>55.347000000000001</v>
      </c>
      <c r="C898" s="129">
        <v>3327015</v>
      </c>
    </row>
    <row r="899" spans="1:3" outlineLevel="2" x14ac:dyDescent="0.25">
      <c r="A899" t="s">
        <v>340</v>
      </c>
      <c r="B899">
        <v>43.933999999999997</v>
      </c>
      <c r="C899" s="129">
        <v>2707581</v>
      </c>
    </row>
    <row r="900" spans="1:3" outlineLevel="2" x14ac:dyDescent="0.25">
      <c r="A900" t="s">
        <v>340</v>
      </c>
      <c r="B900">
        <v>87.977000000000004</v>
      </c>
      <c r="C900" s="129">
        <v>5083684</v>
      </c>
    </row>
    <row r="901" spans="1:3" s="147" customFormat="1" outlineLevel="1" x14ac:dyDescent="0.25">
      <c r="A901" s="130" t="s">
        <v>798</v>
      </c>
      <c r="B901" s="147">
        <f>SUBTOTAL(9,B896:B900)</f>
        <v>250.357</v>
      </c>
      <c r="C901" s="129">
        <f>SUBTOTAL(9,C896:C900)</f>
        <v>14908787</v>
      </c>
    </row>
    <row r="902" spans="1:3" outlineLevel="2" x14ac:dyDescent="0.25">
      <c r="A902" t="s">
        <v>468</v>
      </c>
      <c r="B902">
        <v>13.066000000000001</v>
      </c>
      <c r="C902" s="129">
        <v>37874</v>
      </c>
    </row>
    <row r="903" spans="1:3" outlineLevel="2" x14ac:dyDescent="0.25">
      <c r="A903" t="s">
        <v>468</v>
      </c>
      <c r="B903">
        <v>47.110999999999997</v>
      </c>
      <c r="C903" s="129">
        <v>136654</v>
      </c>
    </row>
    <row r="904" spans="1:3" outlineLevel="2" x14ac:dyDescent="0.25">
      <c r="A904" t="s">
        <v>468</v>
      </c>
      <c r="B904">
        <v>66.965999999999994</v>
      </c>
      <c r="C904" s="129">
        <v>193902</v>
      </c>
    </row>
    <row r="905" spans="1:3" outlineLevel="2" x14ac:dyDescent="0.25">
      <c r="A905" t="s">
        <v>468</v>
      </c>
      <c r="B905">
        <v>38.201999999999998</v>
      </c>
      <c r="C905" s="129">
        <v>109736</v>
      </c>
    </row>
    <row r="906" spans="1:3" outlineLevel="2" x14ac:dyDescent="0.25">
      <c r="A906" t="s">
        <v>468</v>
      </c>
      <c r="B906">
        <v>42.987000000000002</v>
      </c>
      <c r="C906" s="129">
        <v>122599</v>
      </c>
    </row>
    <row r="907" spans="1:3" s="147" customFormat="1" outlineLevel="1" x14ac:dyDescent="0.25">
      <c r="A907" s="130" t="s">
        <v>799</v>
      </c>
      <c r="B907" s="147">
        <f>SUBTOTAL(9,B902:B906)</f>
        <v>208.33199999999999</v>
      </c>
      <c r="C907" s="129">
        <f>SUBTOTAL(9,C902:C906)</f>
        <v>600765</v>
      </c>
    </row>
    <row r="908" spans="1:3" outlineLevel="2" x14ac:dyDescent="0.25">
      <c r="A908" t="s">
        <v>341</v>
      </c>
      <c r="B908">
        <v>63.006</v>
      </c>
      <c r="C908" s="129">
        <v>1717192</v>
      </c>
    </row>
    <row r="909" spans="1:3" outlineLevel="2" x14ac:dyDescent="0.25">
      <c r="A909" t="s">
        <v>341</v>
      </c>
      <c r="B909">
        <v>84.822000000000003</v>
      </c>
      <c r="C909" s="129">
        <v>2240793</v>
      </c>
    </row>
    <row r="910" spans="1:3" outlineLevel="2" x14ac:dyDescent="0.25">
      <c r="A910" t="s">
        <v>341</v>
      </c>
      <c r="B910">
        <v>61.246000000000002</v>
      </c>
      <c r="C910" s="129">
        <v>1664432</v>
      </c>
    </row>
    <row r="911" spans="1:3" outlineLevel="2" x14ac:dyDescent="0.25">
      <c r="A911" t="s">
        <v>341</v>
      </c>
      <c r="B911">
        <v>52.420999999999999</v>
      </c>
      <c r="C911" s="129">
        <v>1435058</v>
      </c>
    </row>
    <row r="912" spans="1:3" outlineLevel="2" x14ac:dyDescent="0.25">
      <c r="A912" t="s">
        <v>341</v>
      </c>
      <c r="B912">
        <v>56.555</v>
      </c>
      <c r="C912" s="129">
        <v>1505988</v>
      </c>
    </row>
    <row r="913" spans="1:3" s="147" customFormat="1" outlineLevel="1" x14ac:dyDescent="0.25">
      <c r="A913" s="130" t="s">
        <v>800</v>
      </c>
      <c r="B913" s="147">
        <f>SUBTOTAL(9,B908:B912)</f>
        <v>318.05</v>
      </c>
      <c r="C913" s="129">
        <f>SUBTOTAL(9,C908:C912)</f>
        <v>8563463</v>
      </c>
    </row>
    <row r="914" spans="1:3" outlineLevel="2" x14ac:dyDescent="0.25">
      <c r="A914" t="s">
        <v>588</v>
      </c>
      <c r="B914">
        <v>7.1870000000000003</v>
      </c>
      <c r="C914" s="129">
        <v>63739</v>
      </c>
    </row>
    <row r="915" spans="1:3" outlineLevel="2" x14ac:dyDescent="0.25">
      <c r="A915" t="s">
        <v>588</v>
      </c>
      <c r="B915">
        <v>4.835</v>
      </c>
      <c r="C915" s="129">
        <v>42393</v>
      </c>
    </row>
    <row r="916" spans="1:3" outlineLevel="2" x14ac:dyDescent="0.25">
      <c r="A916" t="s">
        <v>588</v>
      </c>
      <c r="B916">
        <v>6.5380000000000003</v>
      </c>
      <c r="C916" s="129">
        <v>57421</v>
      </c>
    </row>
    <row r="917" spans="1:3" outlineLevel="2" x14ac:dyDescent="0.25">
      <c r="A917" t="s">
        <v>588</v>
      </c>
      <c r="B917">
        <v>5.78</v>
      </c>
      <c r="C917" s="129">
        <v>50467</v>
      </c>
    </row>
    <row r="918" spans="1:3" outlineLevel="2" x14ac:dyDescent="0.25">
      <c r="A918" t="s">
        <v>588</v>
      </c>
      <c r="B918">
        <v>7.3</v>
      </c>
      <c r="C918" s="129">
        <v>61751</v>
      </c>
    </row>
    <row r="919" spans="1:3" s="147" customFormat="1" outlineLevel="1" x14ac:dyDescent="0.25">
      <c r="A919" s="130" t="s">
        <v>801</v>
      </c>
      <c r="B919" s="147">
        <f>SUBTOTAL(9,B914:B918)</f>
        <v>31.640000000000004</v>
      </c>
      <c r="C919" s="129">
        <f>SUBTOTAL(9,C914:C918)</f>
        <v>275771</v>
      </c>
    </row>
    <row r="920" spans="1:3" outlineLevel="2" x14ac:dyDescent="0.25">
      <c r="A920" t="s">
        <v>144</v>
      </c>
      <c r="B920">
        <v>8.4090000000000007</v>
      </c>
      <c r="C920" s="129">
        <v>480977</v>
      </c>
    </row>
    <row r="921" spans="1:3" outlineLevel="2" x14ac:dyDescent="0.25">
      <c r="A921" t="s">
        <v>144</v>
      </c>
      <c r="B921">
        <v>11.000999999999999</v>
      </c>
      <c r="C921" s="129">
        <v>632876</v>
      </c>
    </row>
    <row r="922" spans="1:3" outlineLevel="2" x14ac:dyDescent="0.25">
      <c r="A922" t="s">
        <v>144</v>
      </c>
      <c r="B922">
        <v>11.686</v>
      </c>
      <c r="C922" s="129">
        <v>674392</v>
      </c>
    </row>
    <row r="923" spans="1:3" outlineLevel="2" x14ac:dyDescent="0.25">
      <c r="A923" t="s">
        <v>144</v>
      </c>
      <c r="B923">
        <v>12.832000000000001</v>
      </c>
      <c r="C923" s="129">
        <v>732764</v>
      </c>
    </row>
    <row r="924" spans="1:3" outlineLevel="2" x14ac:dyDescent="0.25">
      <c r="A924" t="s">
        <v>144</v>
      </c>
      <c r="B924">
        <v>31.619</v>
      </c>
      <c r="C924" s="129">
        <v>1777390</v>
      </c>
    </row>
    <row r="925" spans="1:3" s="147" customFormat="1" outlineLevel="1" x14ac:dyDescent="0.25">
      <c r="A925" s="130" t="s">
        <v>624</v>
      </c>
      <c r="B925" s="147">
        <f>SUBTOTAL(9,B920:B924)</f>
        <v>75.546999999999997</v>
      </c>
      <c r="C925" s="129">
        <f>SUBTOTAL(9,C920:C924)</f>
        <v>4298399</v>
      </c>
    </row>
    <row r="926" spans="1:3" outlineLevel="2" x14ac:dyDescent="0.25">
      <c r="A926" t="s">
        <v>17</v>
      </c>
      <c r="B926">
        <v>10.148</v>
      </c>
      <c r="C926" s="129">
        <v>1308588</v>
      </c>
    </row>
    <row r="927" spans="1:3" outlineLevel="2" x14ac:dyDescent="0.25">
      <c r="A927" t="s">
        <v>17</v>
      </c>
      <c r="B927">
        <v>8.7080000000000002</v>
      </c>
      <c r="C927" s="129">
        <v>1127465</v>
      </c>
    </row>
    <row r="928" spans="1:3" outlineLevel="2" x14ac:dyDescent="0.25">
      <c r="A928" t="s">
        <v>17</v>
      </c>
      <c r="B928">
        <v>12.221</v>
      </c>
      <c r="C928" s="129">
        <v>1581736</v>
      </c>
    </row>
    <row r="929" spans="1:3" outlineLevel="2" x14ac:dyDescent="0.25">
      <c r="A929" t="s">
        <v>17</v>
      </c>
      <c r="B929">
        <v>9.0069999999999997</v>
      </c>
      <c r="C929" s="129">
        <v>1135863</v>
      </c>
    </row>
    <row r="930" spans="1:3" outlineLevel="2" x14ac:dyDescent="0.25">
      <c r="A930" t="s">
        <v>17</v>
      </c>
      <c r="B930">
        <v>13.252000000000001</v>
      </c>
      <c r="C930" s="129">
        <v>1656291</v>
      </c>
    </row>
    <row r="931" spans="1:3" s="147" customFormat="1" outlineLevel="1" x14ac:dyDescent="0.25">
      <c r="A931" s="130" t="s">
        <v>625</v>
      </c>
      <c r="B931" s="147">
        <f>SUBTOTAL(9,B926:B930)</f>
        <v>53.336000000000006</v>
      </c>
      <c r="C931" s="129">
        <f>SUBTOTAL(9,C926:C930)</f>
        <v>6809943</v>
      </c>
    </row>
    <row r="932" spans="1:3" outlineLevel="2" x14ac:dyDescent="0.25">
      <c r="A932" t="s">
        <v>490</v>
      </c>
      <c r="B932">
        <v>164.691</v>
      </c>
      <c r="C932" s="129">
        <v>1182296</v>
      </c>
    </row>
    <row r="933" spans="1:3" outlineLevel="2" x14ac:dyDescent="0.25">
      <c r="A933" t="s">
        <v>490</v>
      </c>
      <c r="B933">
        <v>308.53399999999999</v>
      </c>
      <c r="C933" s="129">
        <v>2155396</v>
      </c>
    </row>
    <row r="934" spans="1:3" outlineLevel="2" x14ac:dyDescent="0.25">
      <c r="A934" t="s">
        <v>490</v>
      </c>
      <c r="B934">
        <v>339.44799999999998</v>
      </c>
      <c r="C934" s="129">
        <v>2314674</v>
      </c>
    </row>
    <row r="935" spans="1:3" outlineLevel="2" x14ac:dyDescent="0.25">
      <c r="A935" t="s">
        <v>490</v>
      </c>
      <c r="B935">
        <v>329.92399999999998</v>
      </c>
      <c r="C935" s="129">
        <v>2412018</v>
      </c>
    </row>
    <row r="936" spans="1:3" outlineLevel="2" x14ac:dyDescent="0.25">
      <c r="A936" t="s">
        <v>490</v>
      </c>
      <c r="B936">
        <v>339.16199999999998</v>
      </c>
      <c r="C936" s="129">
        <v>2639760</v>
      </c>
    </row>
    <row r="937" spans="1:3" s="147" customFormat="1" outlineLevel="1" x14ac:dyDescent="0.25">
      <c r="A937" s="130" t="s">
        <v>802</v>
      </c>
      <c r="B937" s="147">
        <f>SUBTOTAL(9,B932:B936)</f>
        <v>1481.759</v>
      </c>
      <c r="C937" s="129">
        <f>SUBTOTAL(9,C932:C936)</f>
        <v>10704144</v>
      </c>
    </row>
    <row r="938" spans="1:3" outlineLevel="2" x14ac:dyDescent="0.25">
      <c r="A938" t="s">
        <v>307</v>
      </c>
      <c r="B938">
        <v>46.776000000000003</v>
      </c>
      <c r="C938" s="129">
        <v>2082489</v>
      </c>
    </row>
    <row r="939" spans="1:3" outlineLevel="2" x14ac:dyDescent="0.25">
      <c r="A939" t="s">
        <v>307</v>
      </c>
      <c r="B939">
        <v>81.319999999999993</v>
      </c>
      <c r="C939" s="129">
        <v>3628454</v>
      </c>
    </row>
    <row r="940" spans="1:3" outlineLevel="2" x14ac:dyDescent="0.25">
      <c r="A940" t="s">
        <v>307</v>
      </c>
      <c r="B940">
        <v>68.016000000000005</v>
      </c>
      <c r="C940" s="129">
        <v>3027332</v>
      </c>
    </row>
    <row r="941" spans="1:3" outlineLevel="2" x14ac:dyDescent="0.25">
      <c r="A941" t="s">
        <v>307</v>
      </c>
      <c r="B941">
        <v>74.897999999999996</v>
      </c>
      <c r="C941" s="129">
        <v>3347024</v>
      </c>
    </row>
    <row r="942" spans="1:3" outlineLevel="2" x14ac:dyDescent="0.25">
      <c r="A942" t="s">
        <v>307</v>
      </c>
      <c r="B942">
        <v>67.206999999999994</v>
      </c>
      <c r="C942" s="129">
        <v>2998937</v>
      </c>
    </row>
    <row r="943" spans="1:3" s="147" customFormat="1" outlineLevel="1" x14ac:dyDescent="0.25">
      <c r="A943" s="130" t="s">
        <v>803</v>
      </c>
      <c r="B943" s="147">
        <f>SUBTOTAL(9,B938:B942)</f>
        <v>338.21699999999998</v>
      </c>
      <c r="C943" s="129">
        <f>SUBTOTAL(9,C938:C942)</f>
        <v>15084236</v>
      </c>
    </row>
    <row r="944" spans="1:3" outlineLevel="2" x14ac:dyDescent="0.25">
      <c r="A944" t="s">
        <v>590</v>
      </c>
      <c r="B944">
        <v>7.31</v>
      </c>
      <c r="C944" s="129">
        <v>112654</v>
      </c>
    </row>
    <row r="945" spans="1:3" outlineLevel="2" x14ac:dyDescent="0.25">
      <c r="A945" t="s">
        <v>590</v>
      </c>
      <c r="B945">
        <v>9.0229999999999997</v>
      </c>
      <c r="C945" s="129">
        <v>139981</v>
      </c>
    </row>
    <row r="946" spans="1:3" outlineLevel="2" x14ac:dyDescent="0.25">
      <c r="A946" t="s">
        <v>590</v>
      </c>
      <c r="B946">
        <v>16.478999999999999</v>
      </c>
      <c r="C946" s="129">
        <v>251479</v>
      </c>
    </row>
    <row r="947" spans="1:3" outlineLevel="2" x14ac:dyDescent="0.25">
      <c r="A947" t="s">
        <v>590</v>
      </c>
      <c r="B947">
        <v>5.1879999999999997</v>
      </c>
      <c r="C947" s="129">
        <v>77562</v>
      </c>
    </row>
    <row r="948" spans="1:3" outlineLevel="2" x14ac:dyDescent="0.25">
      <c r="A948" t="s">
        <v>590</v>
      </c>
      <c r="B948">
        <v>10.51</v>
      </c>
      <c r="C948" s="129">
        <v>154025</v>
      </c>
    </row>
    <row r="949" spans="1:3" s="147" customFormat="1" outlineLevel="1" x14ac:dyDescent="0.25">
      <c r="A949" s="130" t="s">
        <v>804</v>
      </c>
      <c r="B949" s="147">
        <f>SUBTOTAL(9,B944:B948)</f>
        <v>48.51</v>
      </c>
      <c r="C949" s="129">
        <f>SUBTOTAL(9,C944:C948)</f>
        <v>735701</v>
      </c>
    </row>
    <row r="950" spans="1:3" outlineLevel="2" x14ac:dyDescent="0.25">
      <c r="A950" t="s">
        <v>524</v>
      </c>
      <c r="B950">
        <v>15.939</v>
      </c>
      <c r="C950" s="129">
        <v>48619</v>
      </c>
    </row>
    <row r="951" spans="1:3" outlineLevel="2" x14ac:dyDescent="0.25">
      <c r="A951" t="s">
        <v>524</v>
      </c>
      <c r="B951">
        <v>9.4320000000000004</v>
      </c>
      <c r="C951" s="129">
        <v>29375</v>
      </c>
    </row>
    <row r="952" spans="1:3" outlineLevel="2" x14ac:dyDescent="0.25">
      <c r="A952" t="s">
        <v>524</v>
      </c>
      <c r="B952">
        <v>16.706</v>
      </c>
      <c r="C952" s="129">
        <v>52376</v>
      </c>
    </row>
    <row r="953" spans="1:3" outlineLevel="2" x14ac:dyDescent="0.25">
      <c r="A953" t="s">
        <v>524</v>
      </c>
      <c r="B953">
        <v>16.88</v>
      </c>
      <c r="C953" s="129">
        <v>53438</v>
      </c>
    </row>
    <row r="954" spans="1:3" outlineLevel="2" x14ac:dyDescent="0.25">
      <c r="A954" t="s">
        <v>524</v>
      </c>
      <c r="B954">
        <v>12.663</v>
      </c>
      <c r="C954" s="129">
        <v>39687</v>
      </c>
    </row>
    <row r="955" spans="1:3" s="147" customFormat="1" outlineLevel="1" x14ac:dyDescent="0.25">
      <c r="A955" s="130" t="s">
        <v>805</v>
      </c>
      <c r="B955" s="147">
        <f>SUBTOTAL(9,B950:B954)</f>
        <v>71.61999999999999</v>
      </c>
      <c r="C955" s="129">
        <f>SUBTOTAL(9,C950:C954)</f>
        <v>223495</v>
      </c>
    </row>
    <row r="956" spans="1:3" outlineLevel="2" x14ac:dyDescent="0.25">
      <c r="A956" t="s">
        <v>422</v>
      </c>
      <c r="B956">
        <v>2.85</v>
      </c>
      <c r="C956" s="129">
        <v>166947</v>
      </c>
    </row>
    <row r="957" spans="1:3" outlineLevel="2" x14ac:dyDescent="0.25">
      <c r="A957" t="s">
        <v>422</v>
      </c>
      <c r="B957">
        <v>5.3259999999999996</v>
      </c>
      <c r="C957" s="129">
        <v>304894</v>
      </c>
    </row>
    <row r="958" spans="1:3" outlineLevel="2" x14ac:dyDescent="0.25">
      <c r="A958" t="s">
        <v>422</v>
      </c>
      <c r="B958">
        <v>5.9240000000000004</v>
      </c>
      <c r="C958" s="129">
        <v>342206</v>
      </c>
    </row>
    <row r="959" spans="1:3" outlineLevel="2" x14ac:dyDescent="0.25">
      <c r="A959" t="s">
        <v>422</v>
      </c>
      <c r="B959">
        <v>2.077</v>
      </c>
      <c r="C959" s="129">
        <v>118405</v>
      </c>
    </row>
    <row r="960" spans="1:3" outlineLevel="2" x14ac:dyDescent="0.25">
      <c r="A960" t="s">
        <v>422</v>
      </c>
      <c r="B960">
        <v>10.895</v>
      </c>
      <c r="C960" s="129">
        <v>611433</v>
      </c>
    </row>
    <row r="961" spans="1:3" s="147" customFormat="1" outlineLevel="1" x14ac:dyDescent="0.25">
      <c r="A961" s="130" t="s">
        <v>806</v>
      </c>
      <c r="B961" s="147">
        <f>SUBTOTAL(9,B956:B960)</f>
        <v>27.071999999999999</v>
      </c>
      <c r="C961" s="129">
        <f>SUBTOTAL(9,C956:C960)</f>
        <v>1543885</v>
      </c>
    </row>
    <row r="962" spans="1:3" outlineLevel="2" x14ac:dyDescent="0.25">
      <c r="A962" t="s">
        <v>423</v>
      </c>
      <c r="B962">
        <v>17.629000000000001</v>
      </c>
      <c r="C962" s="129">
        <v>399615</v>
      </c>
    </row>
    <row r="963" spans="1:3" outlineLevel="2" x14ac:dyDescent="0.25">
      <c r="A963" t="s">
        <v>423</v>
      </c>
      <c r="B963">
        <v>20.436</v>
      </c>
      <c r="C963" s="129">
        <v>465987</v>
      </c>
    </row>
    <row r="964" spans="1:3" outlineLevel="2" x14ac:dyDescent="0.25">
      <c r="A964" t="s">
        <v>423</v>
      </c>
      <c r="B964">
        <v>20.696999999999999</v>
      </c>
      <c r="C964" s="129">
        <v>483605</v>
      </c>
    </row>
    <row r="965" spans="1:3" outlineLevel="2" x14ac:dyDescent="0.25">
      <c r="A965" t="s">
        <v>423</v>
      </c>
      <c r="B965">
        <v>19.238</v>
      </c>
      <c r="C965" s="129">
        <v>447471</v>
      </c>
    </row>
    <row r="966" spans="1:3" outlineLevel="2" x14ac:dyDescent="0.25">
      <c r="A966" t="s">
        <v>423</v>
      </c>
      <c r="B966">
        <v>24.675999999999998</v>
      </c>
      <c r="C966" s="129">
        <v>543980</v>
      </c>
    </row>
    <row r="967" spans="1:3" s="147" customFormat="1" outlineLevel="1" x14ac:dyDescent="0.25">
      <c r="A967" s="130" t="s">
        <v>807</v>
      </c>
      <c r="B967" s="147">
        <f>SUBTOTAL(9,B962:B966)</f>
        <v>102.676</v>
      </c>
      <c r="C967" s="129">
        <f>SUBTOTAL(9,C962:C966)</f>
        <v>2340658</v>
      </c>
    </row>
    <row r="968" spans="1:3" outlineLevel="2" x14ac:dyDescent="0.25">
      <c r="A968" t="s">
        <v>424</v>
      </c>
      <c r="B968">
        <v>0.35599999999999998</v>
      </c>
      <c r="C968" s="129">
        <v>9222</v>
      </c>
    </row>
    <row r="969" spans="1:3" outlineLevel="2" x14ac:dyDescent="0.25">
      <c r="A969" t="s">
        <v>424</v>
      </c>
      <c r="B969">
        <v>0.95</v>
      </c>
      <c r="C969" s="129">
        <v>25001</v>
      </c>
    </row>
    <row r="970" spans="1:3" outlineLevel="2" x14ac:dyDescent="0.25">
      <c r="A970" t="s">
        <v>424</v>
      </c>
      <c r="B970">
        <v>1.05</v>
      </c>
      <c r="C970" s="129">
        <v>26835</v>
      </c>
    </row>
    <row r="971" spans="1:3" outlineLevel="2" x14ac:dyDescent="0.25">
      <c r="A971" t="s">
        <v>424</v>
      </c>
      <c r="B971">
        <v>0.42</v>
      </c>
      <c r="C971" s="129">
        <v>11069</v>
      </c>
    </row>
    <row r="972" spans="1:3" outlineLevel="2" x14ac:dyDescent="0.25">
      <c r="A972" t="s">
        <v>424</v>
      </c>
      <c r="B972">
        <v>2.1269999999999998</v>
      </c>
      <c r="C972" s="129">
        <v>53500</v>
      </c>
    </row>
    <row r="973" spans="1:3" s="147" customFormat="1" outlineLevel="1" x14ac:dyDescent="0.25">
      <c r="A973" s="130" t="s">
        <v>808</v>
      </c>
      <c r="B973" s="147">
        <f>SUBTOTAL(9,B968:B972)</f>
        <v>4.9029999999999996</v>
      </c>
      <c r="C973" s="129">
        <f>SUBTOTAL(9,C968:C972)</f>
        <v>125627</v>
      </c>
    </row>
    <row r="974" spans="1:3" outlineLevel="2" x14ac:dyDescent="0.25">
      <c r="A974" t="s">
        <v>599</v>
      </c>
      <c r="B974">
        <v>0.115</v>
      </c>
      <c r="C974">
        <v>112</v>
      </c>
    </row>
    <row r="975" spans="1:3" outlineLevel="2" x14ac:dyDescent="0.25">
      <c r="A975" t="s">
        <v>599</v>
      </c>
      <c r="B975">
        <v>0.159</v>
      </c>
      <c r="C975">
        <v>156</v>
      </c>
    </row>
    <row r="976" spans="1:3" outlineLevel="2" x14ac:dyDescent="0.25">
      <c r="A976" t="s">
        <v>599</v>
      </c>
      <c r="B976">
        <v>8.8999999999999996E-2</v>
      </c>
      <c r="C976">
        <v>87</v>
      </c>
    </row>
    <row r="977" spans="1:3" outlineLevel="2" x14ac:dyDescent="0.25">
      <c r="A977" t="s">
        <v>599</v>
      </c>
      <c r="B977">
        <v>0.443</v>
      </c>
      <c r="C977">
        <v>430</v>
      </c>
    </row>
    <row r="978" spans="1:3" outlineLevel="2" x14ac:dyDescent="0.25">
      <c r="A978" t="s">
        <v>599</v>
      </c>
      <c r="B978">
        <v>0.158</v>
      </c>
      <c r="C978">
        <v>153</v>
      </c>
    </row>
    <row r="979" spans="1:3" s="147" customFormat="1" outlineLevel="1" x14ac:dyDescent="0.25">
      <c r="A979" s="130" t="s">
        <v>809</v>
      </c>
      <c r="B979" s="147">
        <f>SUBTOTAL(9,B974:B978)</f>
        <v>0.96400000000000008</v>
      </c>
      <c r="C979" s="147">
        <f>SUBTOTAL(9,C974:C978)</f>
        <v>938</v>
      </c>
    </row>
    <row r="980" spans="1:3" outlineLevel="2" x14ac:dyDescent="0.25">
      <c r="A980" t="s">
        <v>563</v>
      </c>
      <c r="B980">
        <v>1.073</v>
      </c>
      <c r="C980" s="129">
        <v>4386</v>
      </c>
    </row>
    <row r="981" spans="1:3" outlineLevel="2" x14ac:dyDescent="0.25">
      <c r="A981" t="s">
        <v>563</v>
      </c>
      <c r="B981">
        <v>2.4279999999999999</v>
      </c>
      <c r="C981" s="129">
        <v>9882</v>
      </c>
    </row>
    <row r="982" spans="1:3" outlineLevel="2" x14ac:dyDescent="0.25">
      <c r="A982" t="s">
        <v>563</v>
      </c>
      <c r="B982">
        <v>3.2749999999999999</v>
      </c>
      <c r="C982" s="129">
        <v>13230</v>
      </c>
    </row>
    <row r="983" spans="1:3" outlineLevel="2" x14ac:dyDescent="0.25">
      <c r="A983" t="s">
        <v>563</v>
      </c>
      <c r="B983">
        <v>5.15</v>
      </c>
      <c r="C983" s="129">
        <v>20855</v>
      </c>
    </row>
    <row r="984" spans="1:3" outlineLevel="2" x14ac:dyDescent="0.25">
      <c r="A984" t="s">
        <v>563</v>
      </c>
      <c r="B984">
        <v>1.3009999999999999</v>
      </c>
      <c r="C984" s="129">
        <v>5289</v>
      </c>
    </row>
    <row r="985" spans="1:3" s="147" customFormat="1" outlineLevel="1" x14ac:dyDescent="0.25">
      <c r="A985" s="130" t="s">
        <v>810</v>
      </c>
      <c r="B985" s="147">
        <f>SUBTOTAL(9,B980:B984)</f>
        <v>13.227</v>
      </c>
      <c r="C985" s="129">
        <f>SUBTOTAL(9,C980:C984)</f>
        <v>53642</v>
      </c>
    </row>
    <row r="986" spans="1:3" outlineLevel="2" x14ac:dyDescent="0.25">
      <c r="A986" t="s">
        <v>564</v>
      </c>
      <c r="B986">
        <v>17.38</v>
      </c>
      <c r="C986" s="129">
        <v>887554</v>
      </c>
    </row>
    <row r="987" spans="1:3" outlineLevel="2" x14ac:dyDescent="0.25">
      <c r="A987" t="s">
        <v>564</v>
      </c>
      <c r="B987">
        <v>100.795</v>
      </c>
      <c r="C987" s="129">
        <v>5110191</v>
      </c>
    </row>
    <row r="988" spans="1:3" outlineLevel="2" x14ac:dyDescent="0.25">
      <c r="A988" t="s">
        <v>564</v>
      </c>
      <c r="B988">
        <v>22.262</v>
      </c>
      <c r="C988" s="129">
        <v>1190126</v>
      </c>
    </row>
    <row r="989" spans="1:3" outlineLevel="2" x14ac:dyDescent="0.25">
      <c r="A989" t="s">
        <v>564</v>
      </c>
      <c r="B989">
        <v>20.753</v>
      </c>
      <c r="C989" s="129">
        <v>1098864</v>
      </c>
    </row>
    <row r="990" spans="1:3" outlineLevel="2" x14ac:dyDescent="0.25">
      <c r="A990" t="s">
        <v>564</v>
      </c>
      <c r="B990">
        <v>59.15</v>
      </c>
      <c r="C990" s="129">
        <v>3132717</v>
      </c>
    </row>
    <row r="991" spans="1:3" s="147" customFormat="1" outlineLevel="1" x14ac:dyDescent="0.25">
      <c r="A991" s="130" t="s">
        <v>811</v>
      </c>
      <c r="B991" s="147">
        <f>SUBTOTAL(9,B986:B990)</f>
        <v>220.34</v>
      </c>
      <c r="C991" s="129">
        <f>SUBTOTAL(9,C986:C990)</f>
        <v>11419452</v>
      </c>
    </row>
    <row r="992" spans="1:3" outlineLevel="2" x14ac:dyDescent="0.25">
      <c r="A992" t="s">
        <v>308</v>
      </c>
      <c r="B992">
        <v>16.423999999999999</v>
      </c>
      <c r="C992" s="129">
        <v>149587</v>
      </c>
    </row>
    <row r="993" spans="1:3" outlineLevel="2" x14ac:dyDescent="0.25">
      <c r="A993" t="s">
        <v>308</v>
      </c>
      <c r="B993">
        <v>33.015999999999998</v>
      </c>
      <c r="C993" s="129">
        <v>291328</v>
      </c>
    </row>
    <row r="994" spans="1:3" outlineLevel="2" x14ac:dyDescent="0.25">
      <c r="A994" t="s">
        <v>308</v>
      </c>
      <c r="B994">
        <v>34.058</v>
      </c>
      <c r="C994" s="129">
        <v>304020</v>
      </c>
    </row>
    <row r="995" spans="1:3" outlineLevel="2" x14ac:dyDescent="0.25">
      <c r="A995" t="s">
        <v>308</v>
      </c>
      <c r="B995">
        <v>13.768000000000001</v>
      </c>
      <c r="C995" s="129">
        <v>125418</v>
      </c>
    </row>
    <row r="996" spans="1:3" outlineLevel="2" x14ac:dyDescent="0.25">
      <c r="A996" t="s">
        <v>308</v>
      </c>
      <c r="B996">
        <v>46.975999999999999</v>
      </c>
      <c r="C996" s="129">
        <v>428290</v>
      </c>
    </row>
    <row r="997" spans="1:3" s="147" customFormat="1" outlineLevel="1" x14ac:dyDescent="0.25">
      <c r="A997" s="130" t="s">
        <v>812</v>
      </c>
      <c r="B997" s="147">
        <f>SUBTOTAL(9,B992:B996)</f>
        <v>144.24199999999999</v>
      </c>
      <c r="C997" s="129">
        <f>SUBTOTAL(9,C992:C996)</f>
        <v>1298643</v>
      </c>
    </row>
    <row r="998" spans="1:3" outlineLevel="2" x14ac:dyDescent="0.25">
      <c r="A998" t="s">
        <v>145</v>
      </c>
      <c r="B998">
        <v>0.59</v>
      </c>
      <c r="C998" s="129">
        <v>87613</v>
      </c>
    </row>
    <row r="999" spans="1:3" outlineLevel="2" x14ac:dyDescent="0.25">
      <c r="A999" t="s">
        <v>145</v>
      </c>
      <c r="B999">
        <v>1.3879999999999999</v>
      </c>
      <c r="C999" s="129">
        <v>205287</v>
      </c>
    </row>
    <row r="1000" spans="1:3" outlineLevel="2" x14ac:dyDescent="0.25">
      <c r="A1000" t="s">
        <v>145</v>
      </c>
      <c r="B1000">
        <v>0.59</v>
      </c>
      <c r="C1000" s="129">
        <v>86734</v>
      </c>
    </row>
    <row r="1001" spans="1:3" outlineLevel="2" x14ac:dyDescent="0.25">
      <c r="A1001" t="s">
        <v>145</v>
      </c>
      <c r="B1001">
        <v>1.9650000000000001</v>
      </c>
      <c r="C1001" s="129">
        <v>285935</v>
      </c>
    </row>
    <row r="1002" spans="1:3" outlineLevel="2" x14ac:dyDescent="0.25">
      <c r="A1002" t="s">
        <v>145</v>
      </c>
      <c r="B1002">
        <v>6.8440000000000003</v>
      </c>
      <c r="C1002" s="129">
        <v>972938</v>
      </c>
    </row>
    <row r="1003" spans="1:3" s="147" customFormat="1" outlineLevel="1" x14ac:dyDescent="0.25">
      <c r="A1003" s="130" t="s">
        <v>626</v>
      </c>
      <c r="B1003" s="147">
        <f>SUBTOTAL(9,B998:B1002)</f>
        <v>11.376999999999999</v>
      </c>
      <c r="C1003" s="129">
        <f>SUBTOTAL(9,C998:C1002)</f>
        <v>1638507</v>
      </c>
    </row>
    <row r="1004" spans="1:3" outlineLevel="2" x14ac:dyDescent="0.25">
      <c r="A1004" t="s">
        <v>34</v>
      </c>
      <c r="B1004">
        <v>0.34799999999999998</v>
      </c>
      <c r="C1004" s="129">
        <v>40400</v>
      </c>
    </row>
    <row r="1005" spans="1:3" outlineLevel="2" x14ac:dyDescent="0.25">
      <c r="A1005" t="s">
        <v>34</v>
      </c>
      <c r="B1005">
        <v>1.4830000000000001</v>
      </c>
      <c r="C1005" s="129">
        <v>171085</v>
      </c>
    </row>
    <row r="1006" spans="1:3" outlineLevel="2" x14ac:dyDescent="0.25">
      <c r="A1006" t="s">
        <v>34</v>
      </c>
      <c r="B1006">
        <v>1.851</v>
      </c>
      <c r="C1006" s="129">
        <v>211760</v>
      </c>
    </row>
    <row r="1007" spans="1:3" outlineLevel="2" x14ac:dyDescent="0.25">
      <c r="A1007" t="s">
        <v>34</v>
      </c>
      <c r="B1007">
        <v>2.3740000000000001</v>
      </c>
      <c r="C1007" s="129">
        <v>267709</v>
      </c>
    </row>
    <row r="1008" spans="1:3" outlineLevel="2" x14ac:dyDescent="0.25">
      <c r="A1008" t="s">
        <v>34</v>
      </c>
      <c r="B1008">
        <v>1.6120000000000001</v>
      </c>
      <c r="C1008" s="129">
        <v>179955</v>
      </c>
    </row>
    <row r="1009" spans="1:3" s="147" customFormat="1" outlineLevel="1" x14ac:dyDescent="0.25">
      <c r="A1009" s="130" t="s">
        <v>627</v>
      </c>
      <c r="B1009" s="147">
        <f>SUBTOTAL(9,B1004:B1008)</f>
        <v>7.6680000000000001</v>
      </c>
      <c r="C1009" s="129">
        <f>SUBTOTAL(9,C1004:C1008)</f>
        <v>870909</v>
      </c>
    </row>
    <row r="1010" spans="1:3" outlineLevel="2" x14ac:dyDescent="0.25">
      <c r="A1010" t="s">
        <v>18</v>
      </c>
      <c r="B1010">
        <v>8.7449999999999992</v>
      </c>
      <c r="C1010" s="129">
        <v>856126</v>
      </c>
    </row>
    <row r="1011" spans="1:3" outlineLevel="2" x14ac:dyDescent="0.25">
      <c r="A1011" t="s">
        <v>18</v>
      </c>
      <c r="B1011">
        <v>9.9290000000000003</v>
      </c>
      <c r="C1011" s="129">
        <v>972244</v>
      </c>
    </row>
    <row r="1012" spans="1:3" outlineLevel="2" x14ac:dyDescent="0.25">
      <c r="A1012" t="s">
        <v>18</v>
      </c>
      <c r="B1012">
        <v>7.7160000000000002</v>
      </c>
      <c r="C1012" s="129">
        <v>761100</v>
      </c>
    </row>
    <row r="1013" spans="1:3" outlineLevel="2" x14ac:dyDescent="0.25">
      <c r="A1013" t="s">
        <v>18</v>
      </c>
      <c r="B1013">
        <v>10.343999999999999</v>
      </c>
      <c r="C1013" s="129">
        <v>1016224</v>
      </c>
    </row>
    <row r="1014" spans="1:3" outlineLevel="2" x14ac:dyDescent="0.25">
      <c r="A1014" t="s">
        <v>18</v>
      </c>
      <c r="B1014">
        <v>5.6859999999999999</v>
      </c>
      <c r="C1014" s="129">
        <v>547482</v>
      </c>
    </row>
    <row r="1015" spans="1:3" s="147" customFormat="1" outlineLevel="1" x14ac:dyDescent="0.25">
      <c r="A1015" s="130" t="s">
        <v>628</v>
      </c>
      <c r="B1015" s="147">
        <f>SUBTOTAL(9,B1010:B1014)</f>
        <v>42.42</v>
      </c>
      <c r="C1015" s="129">
        <f>SUBTOTAL(9,C1010:C1014)</f>
        <v>4153176</v>
      </c>
    </row>
    <row r="1016" spans="1:3" outlineLevel="2" x14ac:dyDescent="0.25">
      <c r="A1016" t="s">
        <v>19</v>
      </c>
      <c r="B1016">
        <v>1.4650000000000001</v>
      </c>
      <c r="C1016" s="129">
        <v>199755</v>
      </c>
    </row>
    <row r="1017" spans="1:3" outlineLevel="2" x14ac:dyDescent="0.25">
      <c r="A1017" t="s">
        <v>19</v>
      </c>
      <c r="B1017">
        <v>2.6850000000000001</v>
      </c>
      <c r="C1017" s="129">
        <v>363297</v>
      </c>
    </row>
    <row r="1018" spans="1:3" outlineLevel="2" x14ac:dyDescent="0.25">
      <c r="A1018" t="s">
        <v>19</v>
      </c>
      <c r="B1018">
        <v>6.5030000000000001</v>
      </c>
      <c r="C1018" s="129">
        <v>878018</v>
      </c>
    </row>
    <row r="1019" spans="1:3" outlineLevel="2" x14ac:dyDescent="0.25">
      <c r="A1019" t="s">
        <v>19</v>
      </c>
      <c r="B1019">
        <v>5.0359999999999996</v>
      </c>
      <c r="C1019" s="129">
        <v>670947</v>
      </c>
    </row>
    <row r="1020" spans="1:3" outlineLevel="2" x14ac:dyDescent="0.25">
      <c r="A1020" t="s">
        <v>19</v>
      </c>
      <c r="B1020">
        <v>12.795</v>
      </c>
      <c r="C1020" s="129">
        <v>1686428</v>
      </c>
    </row>
    <row r="1021" spans="1:3" s="147" customFormat="1" outlineLevel="1" x14ac:dyDescent="0.25">
      <c r="A1021" s="130" t="s">
        <v>629</v>
      </c>
      <c r="B1021" s="147">
        <f>SUBTOTAL(9,B1016:B1020)</f>
        <v>28.484000000000002</v>
      </c>
      <c r="C1021" s="129">
        <f>SUBTOTAL(9,C1016:C1020)</f>
        <v>3798445</v>
      </c>
    </row>
    <row r="1022" spans="1:3" outlineLevel="2" x14ac:dyDescent="0.25">
      <c r="A1022" t="s">
        <v>280</v>
      </c>
      <c r="B1022">
        <v>0.29599999999999999</v>
      </c>
      <c r="C1022" s="129">
        <v>77113</v>
      </c>
    </row>
    <row r="1023" spans="1:3" outlineLevel="2" x14ac:dyDescent="0.25">
      <c r="A1023" t="s">
        <v>280</v>
      </c>
      <c r="B1023">
        <v>1.6830000000000001</v>
      </c>
      <c r="C1023" s="129">
        <v>440504</v>
      </c>
    </row>
    <row r="1024" spans="1:3" outlineLevel="2" x14ac:dyDescent="0.25">
      <c r="A1024" t="s">
        <v>280</v>
      </c>
      <c r="B1024">
        <v>1.704</v>
      </c>
      <c r="C1024" s="129">
        <v>437908</v>
      </c>
    </row>
    <row r="1025" spans="1:3" outlineLevel="2" x14ac:dyDescent="0.25">
      <c r="A1025" t="s">
        <v>280</v>
      </c>
      <c r="B1025">
        <v>1.216</v>
      </c>
      <c r="C1025" s="129">
        <v>311569</v>
      </c>
    </row>
    <row r="1026" spans="1:3" outlineLevel="2" x14ac:dyDescent="0.25">
      <c r="A1026" t="s">
        <v>280</v>
      </c>
      <c r="B1026">
        <v>1.4510000000000001</v>
      </c>
      <c r="C1026" s="129">
        <v>374977</v>
      </c>
    </row>
    <row r="1027" spans="1:3" s="147" customFormat="1" outlineLevel="1" x14ac:dyDescent="0.25">
      <c r="A1027" s="130" t="s">
        <v>813</v>
      </c>
      <c r="B1027" s="147">
        <f>SUBTOTAL(9,B1022:B1026)</f>
        <v>6.35</v>
      </c>
      <c r="C1027" s="129">
        <f>SUBTOTAL(9,C1022:C1026)</f>
        <v>1642071</v>
      </c>
    </row>
    <row r="1028" spans="1:3" outlineLevel="2" x14ac:dyDescent="0.25">
      <c r="A1028" t="s">
        <v>20</v>
      </c>
      <c r="B1028">
        <v>1.216</v>
      </c>
      <c r="C1028" s="129">
        <v>141287</v>
      </c>
    </row>
    <row r="1029" spans="1:3" outlineLevel="2" x14ac:dyDescent="0.25">
      <c r="A1029" t="s">
        <v>20</v>
      </c>
      <c r="B1029">
        <v>0.747</v>
      </c>
      <c r="C1029" s="129">
        <v>85835</v>
      </c>
    </row>
    <row r="1030" spans="1:3" outlineLevel="2" x14ac:dyDescent="0.25">
      <c r="A1030" t="s">
        <v>20</v>
      </c>
      <c r="B1030">
        <v>0.91600000000000004</v>
      </c>
      <c r="C1030" s="129">
        <v>105127</v>
      </c>
    </row>
    <row r="1031" spans="1:3" outlineLevel="2" x14ac:dyDescent="0.25">
      <c r="A1031" t="s">
        <v>20</v>
      </c>
      <c r="B1031">
        <v>0.51200000000000001</v>
      </c>
      <c r="C1031" s="129">
        <v>57839</v>
      </c>
    </row>
    <row r="1032" spans="1:3" outlineLevel="2" x14ac:dyDescent="0.25">
      <c r="A1032" t="s">
        <v>20</v>
      </c>
      <c r="B1032">
        <v>1.3240000000000001</v>
      </c>
      <c r="C1032" s="129">
        <v>148553</v>
      </c>
    </row>
    <row r="1033" spans="1:3" s="147" customFormat="1" outlineLevel="1" x14ac:dyDescent="0.25">
      <c r="A1033" s="130" t="s">
        <v>630</v>
      </c>
      <c r="B1033" s="147">
        <f>SUBTOTAL(9,B1028:B1032)</f>
        <v>4.7149999999999999</v>
      </c>
      <c r="C1033" s="129">
        <f>SUBTOTAL(9,C1028:C1032)</f>
        <v>538641</v>
      </c>
    </row>
    <row r="1034" spans="1:3" outlineLevel="2" x14ac:dyDescent="0.25">
      <c r="A1034" t="s">
        <v>309</v>
      </c>
      <c r="B1034">
        <v>32.640999999999998</v>
      </c>
      <c r="C1034" s="129">
        <v>561098</v>
      </c>
    </row>
    <row r="1035" spans="1:3" outlineLevel="2" x14ac:dyDescent="0.25">
      <c r="A1035" t="s">
        <v>309</v>
      </c>
      <c r="B1035">
        <v>17.963000000000001</v>
      </c>
      <c r="C1035" s="129">
        <v>303429</v>
      </c>
    </row>
    <row r="1036" spans="1:3" outlineLevel="2" x14ac:dyDescent="0.25">
      <c r="A1036" t="s">
        <v>309</v>
      </c>
      <c r="B1036">
        <v>49.356000000000002</v>
      </c>
      <c r="C1036" s="129">
        <v>833209</v>
      </c>
    </row>
    <row r="1037" spans="1:3" outlineLevel="2" x14ac:dyDescent="0.25">
      <c r="A1037" t="s">
        <v>309</v>
      </c>
      <c r="B1037">
        <v>61.262</v>
      </c>
      <c r="C1037" s="129">
        <v>1044802</v>
      </c>
    </row>
    <row r="1038" spans="1:3" outlineLevel="2" x14ac:dyDescent="0.25">
      <c r="A1038" t="s">
        <v>309</v>
      </c>
      <c r="B1038">
        <v>34.783000000000001</v>
      </c>
      <c r="C1038" s="129">
        <v>589009</v>
      </c>
    </row>
    <row r="1039" spans="1:3" s="147" customFormat="1" outlineLevel="1" x14ac:dyDescent="0.25">
      <c r="A1039" s="130" t="s">
        <v>814</v>
      </c>
      <c r="B1039" s="147">
        <f>SUBTOTAL(9,B1034:B1038)</f>
        <v>196.005</v>
      </c>
      <c r="C1039" s="129">
        <f>SUBTOTAL(9,C1034:C1038)</f>
        <v>3331547</v>
      </c>
    </row>
    <row r="1040" spans="1:3" outlineLevel="2" x14ac:dyDescent="0.25">
      <c r="A1040" t="s">
        <v>342</v>
      </c>
      <c r="B1040">
        <v>93.789000000000001</v>
      </c>
      <c r="C1040" s="129">
        <v>1752824</v>
      </c>
    </row>
    <row r="1041" spans="1:3" outlineLevel="2" x14ac:dyDescent="0.25">
      <c r="A1041" t="s">
        <v>342</v>
      </c>
      <c r="B1041">
        <v>135.79</v>
      </c>
      <c r="C1041" s="129">
        <v>2497939</v>
      </c>
    </row>
    <row r="1042" spans="1:3" outlineLevel="2" x14ac:dyDescent="0.25">
      <c r="A1042" t="s">
        <v>342</v>
      </c>
      <c r="B1042">
        <v>130.99600000000001</v>
      </c>
      <c r="C1042" s="129">
        <v>2458131</v>
      </c>
    </row>
    <row r="1043" spans="1:3" outlineLevel="2" x14ac:dyDescent="0.25">
      <c r="A1043" t="s">
        <v>342</v>
      </c>
      <c r="B1043">
        <v>117.848</v>
      </c>
      <c r="C1043" s="129">
        <v>2277968</v>
      </c>
    </row>
    <row r="1044" spans="1:3" outlineLevel="2" x14ac:dyDescent="0.25">
      <c r="A1044" t="s">
        <v>342</v>
      </c>
      <c r="B1044">
        <v>168.19200000000001</v>
      </c>
      <c r="C1044" s="129">
        <v>3148075</v>
      </c>
    </row>
    <row r="1045" spans="1:3" s="147" customFormat="1" outlineLevel="1" x14ac:dyDescent="0.25">
      <c r="A1045" s="130" t="s">
        <v>815</v>
      </c>
      <c r="B1045" s="147">
        <f>SUBTOTAL(9,B1040:B1044)</f>
        <v>646.61500000000001</v>
      </c>
      <c r="C1045" s="129">
        <f>SUBTOTAL(9,C1040:C1044)</f>
        <v>12134937</v>
      </c>
    </row>
    <row r="1046" spans="1:3" outlineLevel="2" x14ac:dyDescent="0.25">
      <c r="A1046" t="s">
        <v>281</v>
      </c>
      <c r="B1046">
        <v>98.147999999999996</v>
      </c>
      <c r="C1046" s="129">
        <v>8189453</v>
      </c>
    </row>
    <row r="1047" spans="1:3" outlineLevel="2" x14ac:dyDescent="0.25">
      <c r="A1047" t="s">
        <v>281</v>
      </c>
      <c r="B1047">
        <v>120.00700000000001</v>
      </c>
      <c r="C1047" s="129">
        <v>9948931</v>
      </c>
    </row>
    <row r="1048" spans="1:3" outlineLevel="2" x14ac:dyDescent="0.25">
      <c r="A1048" t="s">
        <v>281</v>
      </c>
      <c r="B1048">
        <v>88.89</v>
      </c>
      <c r="C1048" s="129">
        <v>7280574</v>
      </c>
    </row>
    <row r="1049" spans="1:3" outlineLevel="2" x14ac:dyDescent="0.25">
      <c r="A1049" t="s">
        <v>281</v>
      </c>
      <c r="B1049">
        <v>112.111</v>
      </c>
      <c r="C1049" s="129">
        <v>9052103</v>
      </c>
    </row>
    <row r="1050" spans="1:3" outlineLevel="2" x14ac:dyDescent="0.25">
      <c r="A1050" t="s">
        <v>281</v>
      </c>
      <c r="B1050">
        <v>90.769000000000005</v>
      </c>
      <c r="C1050" s="129">
        <v>7366789</v>
      </c>
    </row>
    <row r="1051" spans="1:3" s="147" customFormat="1" outlineLevel="1" x14ac:dyDescent="0.25">
      <c r="A1051" s="130" t="s">
        <v>816</v>
      </c>
      <c r="B1051" s="147">
        <f>SUBTOTAL(9,B1046:B1050)</f>
        <v>509.92500000000001</v>
      </c>
      <c r="C1051" s="129">
        <f>SUBTOTAL(9,C1046:C1050)</f>
        <v>41837850</v>
      </c>
    </row>
    <row r="1052" spans="1:3" outlineLevel="2" x14ac:dyDescent="0.25">
      <c r="A1052" t="s">
        <v>146</v>
      </c>
      <c r="B1052">
        <v>6.1349999999999998</v>
      </c>
      <c r="C1052" s="129">
        <v>931116</v>
      </c>
    </row>
    <row r="1053" spans="1:3" outlineLevel="2" x14ac:dyDescent="0.25">
      <c r="A1053" t="s">
        <v>146</v>
      </c>
      <c r="B1053">
        <v>18.922000000000001</v>
      </c>
      <c r="C1053" s="129">
        <v>2877867</v>
      </c>
    </row>
    <row r="1054" spans="1:3" outlineLevel="2" x14ac:dyDescent="0.25">
      <c r="A1054" t="s">
        <v>146</v>
      </c>
      <c r="B1054">
        <v>20.707000000000001</v>
      </c>
      <c r="C1054" s="129">
        <v>3195975</v>
      </c>
    </row>
    <row r="1055" spans="1:3" outlineLevel="2" x14ac:dyDescent="0.25">
      <c r="A1055" t="s">
        <v>146</v>
      </c>
      <c r="B1055">
        <v>11.837</v>
      </c>
      <c r="C1055" s="129">
        <v>1778272</v>
      </c>
    </row>
    <row r="1056" spans="1:3" outlineLevel="2" x14ac:dyDescent="0.25">
      <c r="A1056" t="s">
        <v>146</v>
      </c>
      <c r="B1056">
        <v>38.762999999999998</v>
      </c>
      <c r="C1056" s="129">
        <v>5718337</v>
      </c>
    </row>
    <row r="1057" spans="1:3" s="147" customFormat="1" outlineLevel="1" x14ac:dyDescent="0.25">
      <c r="A1057" s="130" t="s">
        <v>631</v>
      </c>
      <c r="B1057" s="147">
        <f>SUBTOTAL(9,B1052:B1056)</f>
        <v>96.364000000000004</v>
      </c>
      <c r="C1057" s="129">
        <f>SUBTOTAL(9,C1052:C1056)</f>
        <v>14501567</v>
      </c>
    </row>
    <row r="1058" spans="1:3" outlineLevel="2" x14ac:dyDescent="0.25">
      <c r="A1058" t="s">
        <v>21</v>
      </c>
      <c r="B1058">
        <v>0.39800000000000002</v>
      </c>
      <c r="C1058" s="129">
        <v>59005</v>
      </c>
    </row>
    <row r="1059" spans="1:3" outlineLevel="2" x14ac:dyDescent="0.25">
      <c r="A1059" t="s">
        <v>21</v>
      </c>
      <c r="B1059">
        <v>0.73399999999999999</v>
      </c>
      <c r="C1059" s="129">
        <v>110259</v>
      </c>
    </row>
    <row r="1060" spans="1:3" outlineLevel="2" x14ac:dyDescent="0.25">
      <c r="A1060" t="s">
        <v>21</v>
      </c>
      <c r="B1060">
        <v>0.63800000000000001</v>
      </c>
      <c r="C1060" s="129">
        <v>95591</v>
      </c>
    </row>
    <row r="1061" spans="1:3" outlineLevel="2" x14ac:dyDescent="0.25">
      <c r="A1061" t="s">
        <v>21</v>
      </c>
      <c r="B1061">
        <v>0.86199999999999999</v>
      </c>
      <c r="C1061" s="129">
        <v>127286</v>
      </c>
    </row>
    <row r="1062" spans="1:3" outlineLevel="2" x14ac:dyDescent="0.25">
      <c r="A1062" t="s">
        <v>21</v>
      </c>
      <c r="B1062">
        <v>1.292</v>
      </c>
      <c r="C1062" s="129">
        <v>189118</v>
      </c>
    </row>
    <row r="1063" spans="1:3" s="147" customFormat="1" outlineLevel="1" x14ac:dyDescent="0.25">
      <c r="A1063" s="130" t="s">
        <v>632</v>
      </c>
      <c r="B1063" s="147">
        <f>SUBTOTAL(9,B1058:B1062)</f>
        <v>3.9240000000000004</v>
      </c>
      <c r="C1063" s="129">
        <f>SUBTOTAL(9,C1058:C1062)</f>
        <v>581259</v>
      </c>
    </row>
    <row r="1064" spans="1:3" outlineLevel="2" x14ac:dyDescent="0.25">
      <c r="A1064" t="s">
        <v>310</v>
      </c>
      <c r="B1064">
        <v>5.2249999999999996</v>
      </c>
      <c r="C1064" s="129">
        <v>1026427</v>
      </c>
    </row>
    <row r="1065" spans="1:3" outlineLevel="2" x14ac:dyDescent="0.25">
      <c r="A1065" t="s">
        <v>310</v>
      </c>
      <c r="B1065">
        <v>7.7629999999999999</v>
      </c>
      <c r="C1065" s="129">
        <v>1502882</v>
      </c>
    </row>
    <row r="1066" spans="1:3" outlineLevel="2" x14ac:dyDescent="0.25">
      <c r="A1066" t="s">
        <v>310</v>
      </c>
      <c r="B1066">
        <v>5.4470000000000001</v>
      </c>
      <c r="C1066" s="129">
        <v>1052269</v>
      </c>
    </row>
    <row r="1067" spans="1:3" outlineLevel="2" x14ac:dyDescent="0.25">
      <c r="A1067" t="s">
        <v>310</v>
      </c>
      <c r="B1067">
        <v>18.125</v>
      </c>
      <c r="C1067" s="129">
        <v>3445968</v>
      </c>
    </row>
    <row r="1068" spans="1:3" outlineLevel="2" x14ac:dyDescent="0.25">
      <c r="A1068" t="s">
        <v>310</v>
      </c>
      <c r="B1068">
        <v>6.5259999999999998</v>
      </c>
      <c r="C1068" s="129">
        <v>1305130</v>
      </c>
    </row>
    <row r="1069" spans="1:3" s="147" customFormat="1" outlineLevel="1" x14ac:dyDescent="0.25">
      <c r="A1069" s="130" t="s">
        <v>817</v>
      </c>
      <c r="B1069" s="147">
        <f>SUBTOTAL(9,B1064:B1068)</f>
        <v>43.085999999999999</v>
      </c>
      <c r="C1069" s="129">
        <f>SUBTOTAL(9,C1064:C1068)</f>
        <v>8332676</v>
      </c>
    </row>
    <row r="1070" spans="1:3" outlineLevel="2" x14ac:dyDescent="0.25">
      <c r="A1070" t="s">
        <v>565</v>
      </c>
      <c r="B1070">
        <v>0.53</v>
      </c>
      <c r="C1070" s="129">
        <v>21425</v>
      </c>
    </row>
    <row r="1071" spans="1:3" outlineLevel="2" x14ac:dyDescent="0.25">
      <c r="A1071" t="s">
        <v>565</v>
      </c>
      <c r="B1071">
        <v>0.47799999999999998</v>
      </c>
      <c r="C1071" s="129">
        <v>19471</v>
      </c>
    </row>
    <row r="1072" spans="1:3" outlineLevel="2" x14ac:dyDescent="0.25">
      <c r="A1072" t="s">
        <v>565</v>
      </c>
      <c r="B1072">
        <v>0.76300000000000001</v>
      </c>
      <c r="C1072" s="129">
        <v>30645</v>
      </c>
    </row>
    <row r="1073" spans="1:3" outlineLevel="2" x14ac:dyDescent="0.25">
      <c r="A1073" t="s">
        <v>565</v>
      </c>
      <c r="B1073">
        <v>0.29399999999999998</v>
      </c>
      <c r="C1073" s="129">
        <v>12016</v>
      </c>
    </row>
    <row r="1074" spans="1:3" outlineLevel="2" x14ac:dyDescent="0.25">
      <c r="A1074" t="s">
        <v>565</v>
      </c>
      <c r="B1074">
        <v>1.5089999999999999</v>
      </c>
      <c r="C1074" s="129">
        <v>63791</v>
      </c>
    </row>
    <row r="1075" spans="1:3" s="147" customFormat="1" outlineLevel="1" x14ac:dyDescent="0.25">
      <c r="A1075" s="130" t="s">
        <v>818</v>
      </c>
      <c r="B1075" s="147">
        <f>SUBTOTAL(9,B1070:B1074)</f>
        <v>3.5739999999999998</v>
      </c>
      <c r="C1075" s="129">
        <f>SUBTOTAL(9,C1070:C1074)</f>
        <v>147348</v>
      </c>
    </row>
    <row r="1076" spans="1:3" outlineLevel="2" x14ac:dyDescent="0.25">
      <c r="A1076" t="s">
        <v>660</v>
      </c>
      <c r="B1076">
        <v>156.73500000000001</v>
      </c>
      <c r="C1076" s="129">
        <v>1334219</v>
      </c>
    </row>
    <row r="1077" spans="1:3" outlineLevel="2" x14ac:dyDescent="0.25">
      <c r="A1077" t="s">
        <v>660</v>
      </c>
      <c r="B1077">
        <v>165.261</v>
      </c>
      <c r="C1077" s="129">
        <v>1339368</v>
      </c>
    </row>
    <row r="1078" spans="1:3" outlineLevel="2" x14ac:dyDescent="0.25">
      <c r="A1078" t="s">
        <v>660</v>
      </c>
      <c r="B1078">
        <v>236.24299999999999</v>
      </c>
      <c r="C1078" s="129">
        <v>1785738</v>
      </c>
    </row>
    <row r="1079" spans="1:3" outlineLevel="2" x14ac:dyDescent="0.25">
      <c r="A1079" t="s">
        <v>660</v>
      </c>
      <c r="B1079">
        <v>224.005</v>
      </c>
      <c r="C1079" s="129">
        <v>1846193</v>
      </c>
    </row>
    <row r="1080" spans="1:3" outlineLevel="2" x14ac:dyDescent="0.25">
      <c r="A1080" t="s">
        <v>660</v>
      </c>
      <c r="B1080">
        <v>74.516999999999996</v>
      </c>
      <c r="C1080" s="129">
        <v>673749</v>
      </c>
    </row>
    <row r="1081" spans="1:3" s="147" customFormat="1" outlineLevel="1" x14ac:dyDescent="0.25">
      <c r="A1081" s="130" t="s">
        <v>819</v>
      </c>
      <c r="B1081" s="147">
        <f>SUBTOTAL(9,B1076:B1080)</f>
        <v>856.76099999999997</v>
      </c>
      <c r="C1081" s="129">
        <f>SUBTOTAL(9,C1076:C1080)</f>
        <v>6979267</v>
      </c>
    </row>
    <row r="1082" spans="1:3" outlineLevel="2" x14ac:dyDescent="0.25">
      <c r="A1082" t="s">
        <v>399</v>
      </c>
      <c r="B1082">
        <v>15.503</v>
      </c>
      <c r="C1082" s="129">
        <v>438943</v>
      </c>
    </row>
    <row r="1083" spans="1:3" outlineLevel="2" x14ac:dyDescent="0.25">
      <c r="A1083" t="s">
        <v>399</v>
      </c>
      <c r="B1083">
        <v>14.428000000000001</v>
      </c>
      <c r="C1083" s="129">
        <v>403589</v>
      </c>
    </row>
    <row r="1084" spans="1:3" outlineLevel="2" x14ac:dyDescent="0.25">
      <c r="A1084" t="s">
        <v>399</v>
      </c>
      <c r="B1084">
        <v>35.085000000000001</v>
      </c>
      <c r="C1084" s="129">
        <v>985124</v>
      </c>
    </row>
    <row r="1085" spans="1:3" outlineLevel="2" x14ac:dyDescent="0.25">
      <c r="A1085" t="s">
        <v>399</v>
      </c>
      <c r="B1085">
        <v>13.092000000000001</v>
      </c>
      <c r="C1085" s="129">
        <v>346042</v>
      </c>
    </row>
    <row r="1086" spans="1:3" outlineLevel="2" x14ac:dyDescent="0.25">
      <c r="A1086" t="s">
        <v>399</v>
      </c>
      <c r="B1086">
        <v>26.039000000000001</v>
      </c>
      <c r="C1086" s="129">
        <v>673754</v>
      </c>
    </row>
    <row r="1087" spans="1:3" s="147" customFormat="1" outlineLevel="1" x14ac:dyDescent="0.25">
      <c r="A1087" s="130" t="s">
        <v>820</v>
      </c>
      <c r="B1087" s="147">
        <f>SUBTOTAL(9,B1082:B1086)</f>
        <v>104.14700000000001</v>
      </c>
      <c r="C1087" s="129">
        <f>SUBTOTAL(9,C1082:C1086)</f>
        <v>2847452</v>
      </c>
    </row>
    <row r="1088" spans="1:3" outlineLevel="2" x14ac:dyDescent="0.25">
      <c r="A1088" t="s">
        <v>374</v>
      </c>
      <c r="B1088">
        <v>62.33</v>
      </c>
      <c r="C1088" s="129">
        <v>3050680</v>
      </c>
    </row>
    <row r="1089" spans="1:3" outlineLevel="2" x14ac:dyDescent="0.25">
      <c r="A1089" t="s">
        <v>374</v>
      </c>
      <c r="B1089">
        <v>144.68899999999999</v>
      </c>
      <c r="C1089" s="129">
        <v>6959030</v>
      </c>
    </row>
    <row r="1090" spans="1:3" outlineLevel="2" x14ac:dyDescent="0.25">
      <c r="A1090" t="s">
        <v>374</v>
      </c>
      <c r="B1090">
        <v>58.124000000000002</v>
      </c>
      <c r="C1090" s="129">
        <v>3097787</v>
      </c>
    </row>
    <row r="1091" spans="1:3" outlineLevel="2" x14ac:dyDescent="0.25">
      <c r="A1091" t="s">
        <v>374</v>
      </c>
      <c r="B1091">
        <v>20.058</v>
      </c>
      <c r="C1091" s="129">
        <v>1112047</v>
      </c>
    </row>
    <row r="1092" spans="1:3" outlineLevel="2" x14ac:dyDescent="0.25">
      <c r="A1092" t="s">
        <v>374</v>
      </c>
      <c r="B1092">
        <v>28.012</v>
      </c>
      <c r="C1092" s="129">
        <v>1495311</v>
      </c>
    </row>
    <row r="1093" spans="1:3" s="147" customFormat="1" outlineLevel="1" x14ac:dyDescent="0.25">
      <c r="A1093" s="130" t="s">
        <v>821</v>
      </c>
      <c r="B1093" s="147">
        <f>SUBTOTAL(9,B1088:B1092)</f>
        <v>313.21300000000002</v>
      </c>
      <c r="C1093" s="129">
        <f>SUBTOTAL(9,C1088:C1092)</f>
        <v>15714855</v>
      </c>
    </row>
    <row r="1094" spans="1:3" outlineLevel="2" x14ac:dyDescent="0.25">
      <c r="A1094" t="s">
        <v>311</v>
      </c>
      <c r="B1094">
        <v>7.9969999999999999</v>
      </c>
      <c r="C1094" s="129">
        <v>301019</v>
      </c>
    </row>
    <row r="1095" spans="1:3" outlineLevel="2" x14ac:dyDescent="0.25">
      <c r="A1095" t="s">
        <v>311</v>
      </c>
      <c r="B1095">
        <v>6.5270000000000001</v>
      </c>
      <c r="C1095" s="129">
        <v>242895</v>
      </c>
    </row>
    <row r="1096" spans="1:3" outlineLevel="2" x14ac:dyDescent="0.25">
      <c r="A1096" t="s">
        <v>311</v>
      </c>
      <c r="B1096">
        <v>10.132999999999999</v>
      </c>
      <c r="C1096" s="129">
        <v>372697</v>
      </c>
    </row>
    <row r="1097" spans="1:3" outlineLevel="2" x14ac:dyDescent="0.25">
      <c r="A1097" t="s">
        <v>311</v>
      </c>
      <c r="B1097">
        <v>13.698</v>
      </c>
      <c r="C1097" s="129">
        <v>503661</v>
      </c>
    </row>
    <row r="1098" spans="1:3" outlineLevel="2" x14ac:dyDescent="0.25">
      <c r="A1098" t="s">
        <v>311</v>
      </c>
      <c r="B1098">
        <v>5.8920000000000003</v>
      </c>
      <c r="C1098" s="129">
        <v>215962</v>
      </c>
    </row>
    <row r="1099" spans="1:3" s="147" customFormat="1" outlineLevel="1" x14ac:dyDescent="0.25">
      <c r="A1099" s="130" t="s">
        <v>822</v>
      </c>
      <c r="B1099" s="147">
        <f>SUBTOTAL(9,B1094:B1098)</f>
        <v>44.247000000000007</v>
      </c>
      <c r="C1099" s="129">
        <f>SUBTOTAL(9,C1094:C1098)</f>
        <v>1636234</v>
      </c>
    </row>
    <row r="1100" spans="1:3" outlineLevel="2" x14ac:dyDescent="0.25">
      <c r="A1100" t="s">
        <v>282</v>
      </c>
      <c r="B1100">
        <v>10.019</v>
      </c>
      <c r="C1100" s="129">
        <v>359067</v>
      </c>
    </row>
    <row r="1101" spans="1:3" outlineLevel="2" x14ac:dyDescent="0.25">
      <c r="A1101" t="s">
        <v>282</v>
      </c>
      <c r="B1101">
        <v>6.5</v>
      </c>
      <c r="C1101" s="129">
        <v>235414</v>
      </c>
    </row>
    <row r="1102" spans="1:3" outlineLevel="2" x14ac:dyDescent="0.25">
      <c r="A1102" t="s">
        <v>282</v>
      </c>
      <c r="B1102">
        <v>10.237</v>
      </c>
      <c r="C1102" s="129">
        <v>370289</v>
      </c>
    </row>
    <row r="1103" spans="1:3" outlineLevel="2" x14ac:dyDescent="0.25">
      <c r="A1103" t="s">
        <v>282</v>
      </c>
      <c r="B1103">
        <v>16.291</v>
      </c>
      <c r="C1103" s="129">
        <v>592851</v>
      </c>
    </row>
    <row r="1104" spans="1:3" outlineLevel="2" x14ac:dyDescent="0.25">
      <c r="A1104" t="s">
        <v>282</v>
      </c>
      <c r="B1104">
        <v>10.506</v>
      </c>
      <c r="C1104" s="129">
        <v>380644</v>
      </c>
    </row>
    <row r="1105" spans="1:3" s="147" customFormat="1" outlineLevel="1" x14ac:dyDescent="0.25">
      <c r="A1105" s="130" t="s">
        <v>823</v>
      </c>
      <c r="B1105" s="147">
        <f>SUBTOTAL(9,B1100:B1104)</f>
        <v>53.552999999999997</v>
      </c>
      <c r="C1105" s="129">
        <f>SUBTOTAL(9,C1100:C1104)</f>
        <v>1938265</v>
      </c>
    </row>
    <row r="1106" spans="1:3" outlineLevel="2" x14ac:dyDescent="0.25">
      <c r="A1106" t="s">
        <v>312</v>
      </c>
      <c r="B1106">
        <v>72.186000000000007</v>
      </c>
      <c r="C1106" s="129">
        <v>3032337</v>
      </c>
    </row>
    <row r="1107" spans="1:3" outlineLevel="2" x14ac:dyDescent="0.25">
      <c r="A1107" t="s">
        <v>312</v>
      </c>
      <c r="B1107">
        <v>110.232</v>
      </c>
      <c r="C1107" s="129">
        <v>4626889</v>
      </c>
    </row>
    <row r="1108" spans="1:3" outlineLevel="2" x14ac:dyDescent="0.25">
      <c r="A1108" t="s">
        <v>312</v>
      </c>
      <c r="B1108">
        <v>135.93600000000001</v>
      </c>
      <c r="C1108" s="129">
        <v>5470112</v>
      </c>
    </row>
    <row r="1109" spans="1:3" outlineLevel="2" x14ac:dyDescent="0.25">
      <c r="A1109" t="s">
        <v>312</v>
      </c>
      <c r="B1109">
        <v>163.95699999999999</v>
      </c>
      <c r="C1109" s="129">
        <v>6594462</v>
      </c>
    </row>
    <row r="1110" spans="1:3" outlineLevel="2" x14ac:dyDescent="0.25">
      <c r="A1110" t="s">
        <v>312</v>
      </c>
      <c r="B1110">
        <v>124.80500000000001</v>
      </c>
      <c r="C1110" s="129">
        <v>5052605</v>
      </c>
    </row>
    <row r="1111" spans="1:3" s="147" customFormat="1" outlineLevel="1" x14ac:dyDescent="0.25">
      <c r="A1111" s="130" t="s">
        <v>824</v>
      </c>
      <c r="B1111" s="147">
        <f>SUBTOTAL(9,B1106:B1110)</f>
        <v>607.11599999999999</v>
      </c>
      <c r="C1111" s="129">
        <f>SUBTOTAL(9,C1106:C1110)</f>
        <v>24776405</v>
      </c>
    </row>
    <row r="1112" spans="1:3" outlineLevel="2" x14ac:dyDescent="0.25">
      <c r="A1112" t="s">
        <v>491</v>
      </c>
      <c r="B1112">
        <v>68.102000000000004</v>
      </c>
      <c r="C1112" s="129">
        <v>1078149</v>
      </c>
    </row>
    <row r="1113" spans="1:3" outlineLevel="2" x14ac:dyDescent="0.25">
      <c r="A1113" t="s">
        <v>491</v>
      </c>
      <c r="B1113">
        <v>68.613</v>
      </c>
      <c r="C1113" s="129">
        <v>1081707</v>
      </c>
    </row>
    <row r="1114" spans="1:3" outlineLevel="2" x14ac:dyDescent="0.25">
      <c r="A1114" t="s">
        <v>491</v>
      </c>
      <c r="B1114">
        <v>95.659000000000006</v>
      </c>
      <c r="C1114" s="129">
        <v>1533994</v>
      </c>
    </row>
    <row r="1115" spans="1:3" outlineLevel="2" x14ac:dyDescent="0.25">
      <c r="A1115" t="s">
        <v>491</v>
      </c>
      <c r="B1115">
        <v>40.024000000000001</v>
      </c>
      <c r="C1115" s="129">
        <v>678301</v>
      </c>
    </row>
    <row r="1116" spans="1:3" outlineLevel="2" x14ac:dyDescent="0.25">
      <c r="A1116" t="s">
        <v>491</v>
      </c>
      <c r="B1116">
        <v>54.896000000000001</v>
      </c>
      <c r="C1116" s="129">
        <v>912728</v>
      </c>
    </row>
    <row r="1117" spans="1:3" s="147" customFormat="1" outlineLevel="1" x14ac:dyDescent="0.25">
      <c r="A1117" s="130" t="s">
        <v>825</v>
      </c>
      <c r="B1117" s="147">
        <f>SUBTOTAL(9,B1112:B1116)</f>
        <v>327.29400000000004</v>
      </c>
      <c r="C1117" s="129">
        <f>SUBTOTAL(9,C1112:C1116)</f>
        <v>5284879</v>
      </c>
    </row>
    <row r="1118" spans="1:3" outlineLevel="2" x14ac:dyDescent="0.25">
      <c r="A1118" t="s">
        <v>400</v>
      </c>
      <c r="B1118">
        <v>2.3769999999999998</v>
      </c>
      <c r="C1118" s="129">
        <v>66381</v>
      </c>
    </row>
    <row r="1119" spans="1:3" outlineLevel="2" x14ac:dyDescent="0.25">
      <c r="A1119" t="s">
        <v>400</v>
      </c>
      <c r="B1119">
        <v>4.1630000000000003</v>
      </c>
      <c r="C1119" s="129">
        <v>114452</v>
      </c>
    </row>
    <row r="1120" spans="1:3" outlineLevel="2" x14ac:dyDescent="0.25">
      <c r="A1120" t="s">
        <v>400</v>
      </c>
      <c r="B1120">
        <v>4.9729999999999999</v>
      </c>
      <c r="C1120" s="129">
        <v>134650</v>
      </c>
    </row>
    <row r="1121" spans="1:3" outlineLevel="2" x14ac:dyDescent="0.25">
      <c r="A1121" t="s">
        <v>400</v>
      </c>
      <c r="B1121">
        <v>8.9890000000000008</v>
      </c>
      <c r="C1121" s="129">
        <v>242590</v>
      </c>
    </row>
    <row r="1122" spans="1:3" outlineLevel="2" x14ac:dyDescent="0.25">
      <c r="A1122" t="s">
        <v>400</v>
      </c>
      <c r="B1122">
        <v>9.6219999999999999</v>
      </c>
      <c r="C1122" s="129">
        <v>256390</v>
      </c>
    </row>
    <row r="1123" spans="1:3" s="147" customFormat="1" outlineLevel="1" x14ac:dyDescent="0.25">
      <c r="A1123" s="130" t="s">
        <v>826</v>
      </c>
      <c r="B1123" s="147">
        <f>SUBTOTAL(9,B1118:B1122)</f>
        <v>30.124000000000002</v>
      </c>
      <c r="C1123" s="129">
        <f>SUBTOTAL(9,C1118:C1122)</f>
        <v>814463</v>
      </c>
    </row>
    <row r="1124" spans="1:3" outlineLevel="2" x14ac:dyDescent="0.25">
      <c r="A1124" t="s">
        <v>401</v>
      </c>
      <c r="B1124">
        <v>39.173000000000002</v>
      </c>
      <c r="C1124" s="129">
        <v>1033626</v>
      </c>
    </row>
    <row r="1125" spans="1:3" outlineLevel="2" x14ac:dyDescent="0.25">
      <c r="A1125" t="s">
        <v>401</v>
      </c>
      <c r="B1125">
        <v>32.851999999999997</v>
      </c>
      <c r="C1125" s="129">
        <v>889001</v>
      </c>
    </row>
    <row r="1126" spans="1:3" outlineLevel="2" x14ac:dyDescent="0.25">
      <c r="A1126" t="s">
        <v>401</v>
      </c>
      <c r="B1126">
        <v>12.406000000000001</v>
      </c>
      <c r="C1126" s="129">
        <v>343366</v>
      </c>
    </row>
    <row r="1127" spans="1:3" outlineLevel="2" x14ac:dyDescent="0.25">
      <c r="A1127" t="s">
        <v>401</v>
      </c>
      <c r="B1127">
        <v>13.180999999999999</v>
      </c>
      <c r="C1127" s="129">
        <v>367416</v>
      </c>
    </row>
    <row r="1128" spans="1:3" outlineLevel="2" x14ac:dyDescent="0.25">
      <c r="A1128" t="s">
        <v>401</v>
      </c>
      <c r="B1128">
        <v>17.945</v>
      </c>
      <c r="C1128" s="129">
        <v>479835</v>
      </c>
    </row>
    <row r="1129" spans="1:3" s="147" customFormat="1" outlineLevel="1" x14ac:dyDescent="0.25">
      <c r="A1129" s="130" t="s">
        <v>827</v>
      </c>
      <c r="B1129" s="147">
        <f>SUBTOTAL(9,B1124:B1128)</f>
        <v>115.55700000000002</v>
      </c>
      <c r="C1129" s="129">
        <f>SUBTOTAL(9,C1124:C1128)</f>
        <v>3113244</v>
      </c>
    </row>
    <row r="1130" spans="1:3" outlineLevel="2" x14ac:dyDescent="0.25">
      <c r="A1130" t="s">
        <v>283</v>
      </c>
      <c r="B1130">
        <v>50.122999999999998</v>
      </c>
      <c r="C1130" s="129">
        <v>2511424</v>
      </c>
    </row>
    <row r="1131" spans="1:3" outlineLevel="2" x14ac:dyDescent="0.25">
      <c r="A1131" t="s">
        <v>283</v>
      </c>
      <c r="B1131">
        <v>45.978000000000002</v>
      </c>
      <c r="C1131" s="129">
        <v>2319054</v>
      </c>
    </row>
    <row r="1132" spans="1:3" outlineLevel="2" x14ac:dyDescent="0.25">
      <c r="A1132" t="s">
        <v>283</v>
      </c>
      <c r="B1132">
        <v>67.453999999999994</v>
      </c>
      <c r="C1132" s="129">
        <v>3350776</v>
      </c>
    </row>
    <row r="1133" spans="1:3" outlineLevel="2" x14ac:dyDescent="0.25">
      <c r="A1133" t="s">
        <v>283</v>
      </c>
      <c r="B1133">
        <v>93.572999999999993</v>
      </c>
      <c r="C1133" s="129">
        <v>4515853</v>
      </c>
    </row>
    <row r="1134" spans="1:3" outlineLevel="2" x14ac:dyDescent="0.25">
      <c r="A1134" t="s">
        <v>283</v>
      </c>
      <c r="B1134">
        <v>78.855999999999995</v>
      </c>
      <c r="C1134" s="129">
        <v>3800529</v>
      </c>
    </row>
    <row r="1135" spans="1:3" s="147" customFormat="1" outlineLevel="1" x14ac:dyDescent="0.25">
      <c r="A1135" s="130" t="s">
        <v>828</v>
      </c>
      <c r="B1135" s="147">
        <f>SUBTOTAL(9,B1130:B1134)</f>
        <v>335.98399999999998</v>
      </c>
      <c r="C1135" s="129">
        <f>SUBTOTAL(9,C1130:C1134)</f>
        <v>16497636</v>
      </c>
    </row>
    <row r="1136" spans="1:3" outlineLevel="2" x14ac:dyDescent="0.25">
      <c r="A1136" t="s">
        <v>375</v>
      </c>
      <c r="B1136">
        <v>5.94</v>
      </c>
      <c r="C1136" s="129">
        <v>36225</v>
      </c>
    </row>
    <row r="1137" spans="1:3" outlineLevel="2" x14ac:dyDescent="0.25">
      <c r="A1137" t="s">
        <v>375</v>
      </c>
      <c r="B1137">
        <v>3.1890000000000001</v>
      </c>
      <c r="C1137" s="129">
        <v>19590</v>
      </c>
    </row>
    <row r="1138" spans="1:3" outlineLevel="2" x14ac:dyDescent="0.25">
      <c r="A1138" t="s">
        <v>375</v>
      </c>
      <c r="B1138">
        <v>5.1719999999999997</v>
      </c>
      <c r="C1138" s="129">
        <v>31842</v>
      </c>
    </row>
    <row r="1139" spans="1:3" outlineLevel="2" x14ac:dyDescent="0.25">
      <c r="A1139" t="s">
        <v>375</v>
      </c>
      <c r="B1139">
        <v>4.3979999999999997</v>
      </c>
      <c r="C1139" s="129">
        <v>26956</v>
      </c>
    </row>
    <row r="1140" spans="1:3" outlineLevel="2" x14ac:dyDescent="0.25">
      <c r="A1140" t="s">
        <v>375</v>
      </c>
      <c r="B1140">
        <v>2.8290000000000002</v>
      </c>
      <c r="C1140" s="129">
        <v>17273</v>
      </c>
    </row>
    <row r="1141" spans="1:3" s="147" customFormat="1" outlineLevel="1" x14ac:dyDescent="0.25">
      <c r="A1141" s="130" t="s">
        <v>829</v>
      </c>
      <c r="B1141" s="147">
        <f>SUBTOTAL(9,B1136:B1140)</f>
        <v>21.528000000000002</v>
      </c>
      <c r="C1141" s="129">
        <f>SUBTOTAL(9,C1136:C1140)</f>
        <v>131886</v>
      </c>
    </row>
    <row r="1142" spans="1:3" outlineLevel="2" x14ac:dyDescent="0.25">
      <c r="A1142" t="s">
        <v>492</v>
      </c>
      <c r="B1142">
        <v>26.742999999999999</v>
      </c>
      <c r="C1142" s="129">
        <v>622486</v>
      </c>
    </row>
    <row r="1143" spans="1:3" outlineLevel="2" x14ac:dyDescent="0.25">
      <c r="A1143" t="s">
        <v>492</v>
      </c>
      <c r="B1143">
        <v>18.192</v>
      </c>
      <c r="C1143" s="129">
        <v>425053</v>
      </c>
    </row>
    <row r="1144" spans="1:3" outlineLevel="2" x14ac:dyDescent="0.25">
      <c r="A1144" t="s">
        <v>492</v>
      </c>
      <c r="B1144">
        <v>27.998999999999999</v>
      </c>
      <c r="C1144" s="129">
        <v>658958</v>
      </c>
    </row>
    <row r="1145" spans="1:3" outlineLevel="2" x14ac:dyDescent="0.25">
      <c r="A1145" t="s">
        <v>492</v>
      </c>
      <c r="B1145">
        <v>13.827</v>
      </c>
      <c r="C1145" s="129">
        <v>338054</v>
      </c>
    </row>
    <row r="1146" spans="1:3" outlineLevel="2" x14ac:dyDescent="0.25">
      <c r="A1146" t="s">
        <v>492</v>
      </c>
      <c r="B1146">
        <v>28.952999999999999</v>
      </c>
      <c r="C1146" s="129">
        <v>695629</v>
      </c>
    </row>
    <row r="1147" spans="1:3" s="147" customFormat="1" outlineLevel="1" x14ac:dyDescent="0.25">
      <c r="A1147" s="130" t="s">
        <v>830</v>
      </c>
      <c r="B1147" s="147">
        <f>SUBTOTAL(9,B1142:B1146)</f>
        <v>115.714</v>
      </c>
      <c r="C1147" s="129">
        <f>SUBTOTAL(9,C1142:C1146)</f>
        <v>2740180</v>
      </c>
    </row>
    <row r="1148" spans="1:3" outlineLevel="2" x14ac:dyDescent="0.25">
      <c r="A1148" t="s">
        <v>566</v>
      </c>
      <c r="B1148">
        <v>7.5949999999999998</v>
      </c>
      <c r="C1148" s="129">
        <v>23698</v>
      </c>
    </row>
    <row r="1149" spans="1:3" outlineLevel="2" x14ac:dyDescent="0.25">
      <c r="A1149" t="s">
        <v>566</v>
      </c>
      <c r="B1149">
        <v>12.670999999999999</v>
      </c>
      <c r="C1149" s="129">
        <v>39365</v>
      </c>
    </row>
    <row r="1150" spans="1:3" outlineLevel="2" x14ac:dyDescent="0.25">
      <c r="A1150" t="s">
        <v>566</v>
      </c>
      <c r="B1150">
        <v>7.6040000000000001</v>
      </c>
      <c r="C1150" s="129">
        <v>23527</v>
      </c>
    </row>
    <row r="1151" spans="1:3" outlineLevel="2" x14ac:dyDescent="0.25">
      <c r="A1151" t="s">
        <v>566</v>
      </c>
      <c r="B1151">
        <v>10.375999999999999</v>
      </c>
      <c r="C1151" s="129">
        <v>31639</v>
      </c>
    </row>
    <row r="1152" spans="1:3" outlineLevel="2" x14ac:dyDescent="0.25">
      <c r="A1152" t="s">
        <v>566</v>
      </c>
      <c r="B1152">
        <v>12.025</v>
      </c>
      <c r="C1152" s="129">
        <v>36814</v>
      </c>
    </row>
    <row r="1153" spans="1:3" s="147" customFormat="1" outlineLevel="1" x14ac:dyDescent="0.25">
      <c r="A1153" s="130" t="s">
        <v>831</v>
      </c>
      <c r="B1153" s="147">
        <f>SUBTOTAL(9,B1148:B1152)</f>
        <v>50.270999999999994</v>
      </c>
      <c r="C1153" s="129">
        <f>SUBTOTAL(9,C1148:C1152)</f>
        <v>155043</v>
      </c>
    </row>
    <row r="1154" spans="1:3" outlineLevel="2" x14ac:dyDescent="0.25">
      <c r="A1154" t="s">
        <v>582</v>
      </c>
      <c r="B1154">
        <v>0.33300000000000002</v>
      </c>
      <c r="C1154" s="129">
        <v>3562</v>
      </c>
    </row>
    <row r="1155" spans="1:3" outlineLevel="2" x14ac:dyDescent="0.25">
      <c r="A1155" t="s">
        <v>582</v>
      </c>
      <c r="B1155">
        <v>2.1999999999999999E-2</v>
      </c>
      <c r="C1155">
        <v>227</v>
      </c>
    </row>
    <row r="1156" spans="1:3" outlineLevel="2" x14ac:dyDescent="0.25">
      <c r="A1156" t="s">
        <v>582</v>
      </c>
      <c r="B1156">
        <v>0.10100000000000001</v>
      </c>
      <c r="C1156" s="129">
        <v>1050</v>
      </c>
    </row>
    <row r="1157" spans="1:3" outlineLevel="2" x14ac:dyDescent="0.25">
      <c r="A1157" t="s">
        <v>582</v>
      </c>
      <c r="B1157">
        <v>0.158</v>
      </c>
      <c r="C1157" s="129">
        <v>1638</v>
      </c>
    </row>
    <row r="1158" spans="1:3" outlineLevel="2" x14ac:dyDescent="0.25">
      <c r="A1158" t="s">
        <v>582</v>
      </c>
      <c r="B1158">
        <v>0.25</v>
      </c>
      <c r="C1158" s="129">
        <v>2625</v>
      </c>
    </row>
    <row r="1159" spans="1:3" s="147" customFormat="1" outlineLevel="1" x14ac:dyDescent="0.25">
      <c r="A1159" s="130" t="s">
        <v>832</v>
      </c>
      <c r="B1159" s="147">
        <f>SUBTOTAL(9,B1154:B1158)</f>
        <v>0.8640000000000001</v>
      </c>
      <c r="C1159" s="129">
        <f>SUBTOTAL(9,C1154:C1158)</f>
        <v>9102</v>
      </c>
    </row>
    <row r="1160" spans="1:3" outlineLevel="2" x14ac:dyDescent="0.25">
      <c r="A1160" t="s">
        <v>493</v>
      </c>
      <c r="B1160">
        <v>88.774000000000001</v>
      </c>
      <c r="C1160" s="129">
        <v>1897230</v>
      </c>
    </row>
    <row r="1161" spans="1:3" outlineLevel="2" x14ac:dyDescent="0.25">
      <c r="A1161" t="s">
        <v>493</v>
      </c>
      <c r="B1161">
        <v>68.834999999999994</v>
      </c>
      <c r="C1161" s="129">
        <v>1510424</v>
      </c>
    </row>
    <row r="1162" spans="1:3" outlineLevel="2" x14ac:dyDescent="0.25">
      <c r="A1162" t="s">
        <v>493</v>
      </c>
      <c r="B1162">
        <v>60.094999999999999</v>
      </c>
      <c r="C1162" s="129">
        <v>1330457</v>
      </c>
    </row>
    <row r="1163" spans="1:3" outlineLevel="2" x14ac:dyDescent="0.25">
      <c r="A1163" t="s">
        <v>493</v>
      </c>
      <c r="B1163">
        <v>35.844000000000001</v>
      </c>
      <c r="C1163" s="129">
        <v>829547</v>
      </c>
    </row>
    <row r="1164" spans="1:3" outlineLevel="2" x14ac:dyDescent="0.25">
      <c r="A1164" t="s">
        <v>493</v>
      </c>
      <c r="B1164">
        <v>63.668999999999997</v>
      </c>
      <c r="C1164" s="129">
        <v>1435909</v>
      </c>
    </row>
    <row r="1165" spans="1:3" s="147" customFormat="1" outlineLevel="1" x14ac:dyDescent="0.25">
      <c r="A1165" s="130" t="s">
        <v>833</v>
      </c>
      <c r="B1165" s="147">
        <f>SUBTOTAL(9,B1160:B1164)</f>
        <v>317.21699999999998</v>
      </c>
      <c r="C1165" s="129">
        <f>SUBTOTAL(9,C1160:C1164)</f>
        <v>7003567</v>
      </c>
    </row>
    <row r="1166" spans="1:3" outlineLevel="2" x14ac:dyDescent="0.25">
      <c r="A1166" t="s">
        <v>343</v>
      </c>
      <c r="B1166">
        <v>8.7050000000000001</v>
      </c>
      <c r="C1166" s="129">
        <v>48306</v>
      </c>
    </row>
    <row r="1167" spans="1:3" outlineLevel="2" x14ac:dyDescent="0.25">
      <c r="A1167" t="s">
        <v>343</v>
      </c>
      <c r="B1167">
        <v>6.0129999999999999</v>
      </c>
      <c r="C1167" s="129">
        <v>33835</v>
      </c>
    </row>
    <row r="1168" spans="1:3" outlineLevel="2" x14ac:dyDescent="0.25">
      <c r="A1168" t="s">
        <v>343</v>
      </c>
      <c r="B1168">
        <v>14.089</v>
      </c>
      <c r="C1168" s="129">
        <v>78495</v>
      </c>
    </row>
    <row r="1169" spans="1:3" outlineLevel="2" x14ac:dyDescent="0.25">
      <c r="A1169" t="s">
        <v>343</v>
      </c>
      <c r="B1169">
        <v>3.1539999999999999</v>
      </c>
      <c r="C1169" s="129">
        <v>17161</v>
      </c>
    </row>
    <row r="1170" spans="1:3" outlineLevel="2" x14ac:dyDescent="0.25">
      <c r="A1170" t="s">
        <v>343</v>
      </c>
      <c r="B1170">
        <v>5.69</v>
      </c>
      <c r="C1170" s="129">
        <v>30577</v>
      </c>
    </row>
    <row r="1171" spans="1:3" s="147" customFormat="1" outlineLevel="1" x14ac:dyDescent="0.25">
      <c r="A1171" s="130" t="s">
        <v>834</v>
      </c>
      <c r="B1171" s="147">
        <f>SUBTOTAL(9,B1166:B1170)</f>
        <v>37.651000000000003</v>
      </c>
      <c r="C1171" s="129">
        <f>SUBTOTAL(9,C1166:C1170)</f>
        <v>208374</v>
      </c>
    </row>
    <row r="1172" spans="1:3" outlineLevel="2" x14ac:dyDescent="0.25">
      <c r="A1172" t="s">
        <v>344</v>
      </c>
      <c r="B1172">
        <v>44.237000000000002</v>
      </c>
      <c r="C1172" s="129">
        <v>4018198</v>
      </c>
    </row>
    <row r="1173" spans="1:3" outlineLevel="2" x14ac:dyDescent="0.25">
      <c r="A1173" t="s">
        <v>344</v>
      </c>
      <c r="B1173">
        <v>33.210999999999999</v>
      </c>
      <c r="C1173" s="129">
        <v>3105808</v>
      </c>
    </row>
    <row r="1174" spans="1:3" outlineLevel="2" x14ac:dyDescent="0.25">
      <c r="A1174" t="s">
        <v>344</v>
      </c>
      <c r="B1174">
        <v>13.32</v>
      </c>
      <c r="C1174" s="129">
        <v>1338732</v>
      </c>
    </row>
    <row r="1175" spans="1:3" outlineLevel="2" x14ac:dyDescent="0.25">
      <c r="A1175" t="s">
        <v>344</v>
      </c>
      <c r="B1175">
        <v>21.843</v>
      </c>
      <c r="C1175" s="129">
        <v>2196508</v>
      </c>
    </row>
    <row r="1176" spans="1:3" outlineLevel="2" x14ac:dyDescent="0.25">
      <c r="A1176" t="s">
        <v>344</v>
      </c>
      <c r="B1176">
        <v>25.948</v>
      </c>
      <c r="C1176" s="129">
        <v>2434402</v>
      </c>
    </row>
    <row r="1177" spans="1:3" s="147" customFormat="1" outlineLevel="1" x14ac:dyDescent="0.25">
      <c r="A1177" s="130" t="s">
        <v>835</v>
      </c>
      <c r="B1177" s="147">
        <f>SUBTOTAL(9,B1172:B1176)</f>
        <v>138.559</v>
      </c>
      <c r="C1177" s="129">
        <f>SUBTOTAL(9,C1172:C1176)</f>
        <v>13093648</v>
      </c>
    </row>
    <row r="1178" spans="1:3" outlineLevel="2" x14ac:dyDescent="0.25">
      <c r="A1178" t="s">
        <v>345</v>
      </c>
      <c r="B1178">
        <v>39.277999999999999</v>
      </c>
      <c r="C1178" s="129">
        <v>760503</v>
      </c>
    </row>
    <row r="1179" spans="1:3" outlineLevel="2" x14ac:dyDescent="0.25">
      <c r="A1179" t="s">
        <v>345</v>
      </c>
      <c r="B1179">
        <v>76.760999999999996</v>
      </c>
      <c r="C1179" s="129">
        <v>1479432</v>
      </c>
    </row>
    <row r="1180" spans="1:3" outlineLevel="2" x14ac:dyDescent="0.25">
      <c r="A1180" t="s">
        <v>345</v>
      </c>
      <c r="B1180">
        <v>19.983000000000001</v>
      </c>
      <c r="C1180" s="129">
        <v>415683</v>
      </c>
    </row>
    <row r="1181" spans="1:3" outlineLevel="2" x14ac:dyDescent="0.25">
      <c r="A1181" t="s">
        <v>345</v>
      </c>
      <c r="B1181">
        <v>11.641</v>
      </c>
      <c r="C1181" s="129">
        <v>247165</v>
      </c>
    </row>
    <row r="1182" spans="1:3" outlineLevel="2" x14ac:dyDescent="0.25">
      <c r="A1182" t="s">
        <v>345</v>
      </c>
      <c r="B1182">
        <v>26.658000000000001</v>
      </c>
      <c r="C1182" s="129">
        <v>544335</v>
      </c>
    </row>
    <row r="1183" spans="1:3" s="147" customFormat="1" outlineLevel="1" x14ac:dyDescent="0.25">
      <c r="A1183" s="130" t="s">
        <v>836</v>
      </c>
      <c r="B1183" s="147">
        <f>SUBTOTAL(9,B1178:B1182)</f>
        <v>174.32099999999997</v>
      </c>
      <c r="C1183" s="129">
        <f>SUBTOTAL(9,C1178:C1182)</f>
        <v>3447118</v>
      </c>
    </row>
    <row r="1184" spans="1:3" outlineLevel="2" x14ac:dyDescent="0.25">
      <c r="A1184" t="s">
        <v>567</v>
      </c>
      <c r="B1184">
        <v>111.458</v>
      </c>
      <c r="C1184" s="129">
        <v>14965717</v>
      </c>
    </row>
    <row r="1185" spans="1:3" outlineLevel="2" x14ac:dyDescent="0.25">
      <c r="A1185" t="s">
        <v>567</v>
      </c>
      <c r="B1185">
        <v>166.274</v>
      </c>
      <c r="C1185" s="129">
        <v>21477068</v>
      </c>
    </row>
    <row r="1186" spans="1:3" outlineLevel="2" x14ac:dyDescent="0.25">
      <c r="A1186" t="s">
        <v>567</v>
      </c>
      <c r="B1186">
        <v>197.16499999999999</v>
      </c>
      <c r="C1186" s="129">
        <v>26420566</v>
      </c>
    </row>
    <row r="1187" spans="1:3" outlineLevel="2" x14ac:dyDescent="0.25">
      <c r="A1187" t="s">
        <v>567</v>
      </c>
      <c r="B1187">
        <v>162.21299999999999</v>
      </c>
      <c r="C1187" s="129">
        <v>22816552</v>
      </c>
    </row>
    <row r="1188" spans="1:3" outlineLevel="2" x14ac:dyDescent="0.25">
      <c r="A1188" t="s">
        <v>567</v>
      </c>
      <c r="B1188">
        <v>233.27799999999999</v>
      </c>
      <c r="C1188" s="129">
        <v>31680257</v>
      </c>
    </row>
    <row r="1189" spans="1:3" s="147" customFormat="1" outlineLevel="1" x14ac:dyDescent="0.25">
      <c r="A1189" s="130" t="s">
        <v>837</v>
      </c>
      <c r="B1189" s="147">
        <f>SUBTOTAL(9,B1184:B1188)</f>
        <v>870.38799999999992</v>
      </c>
      <c r="C1189" s="129">
        <f>SUBTOTAL(9,C1184:C1188)</f>
        <v>117360160</v>
      </c>
    </row>
    <row r="1190" spans="1:3" outlineLevel="2" x14ac:dyDescent="0.25">
      <c r="A1190" t="s">
        <v>568</v>
      </c>
      <c r="B1190">
        <v>4.1029999999999998</v>
      </c>
      <c r="C1190" s="129">
        <v>10151</v>
      </c>
    </row>
    <row r="1191" spans="1:3" outlineLevel="2" x14ac:dyDescent="0.25">
      <c r="A1191" t="s">
        <v>568</v>
      </c>
      <c r="B1191">
        <v>12.207000000000001</v>
      </c>
      <c r="C1191" s="129">
        <v>30079</v>
      </c>
    </row>
    <row r="1192" spans="1:3" outlineLevel="2" x14ac:dyDescent="0.25">
      <c r="A1192" t="s">
        <v>568</v>
      </c>
      <c r="B1192">
        <v>1.7470000000000001</v>
      </c>
      <c r="C1192" s="129">
        <v>4340</v>
      </c>
    </row>
    <row r="1193" spans="1:3" outlineLevel="2" x14ac:dyDescent="0.25">
      <c r="A1193" t="s">
        <v>568</v>
      </c>
      <c r="B1193">
        <v>0.74099999999999999</v>
      </c>
      <c r="C1193" s="129">
        <v>1803</v>
      </c>
    </row>
    <row r="1194" spans="1:3" outlineLevel="2" x14ac:dyDescent="0.25">
      <c r="A1194" t="s">
        <v>568</v>
      </c>
      <c r="B1194">
        <v>2.1800000000000002</v>
      </c>
      <c r="C1194" s="129">
        <v>5199</v>
      </c>
    </row>
    <row r="1195" spans="1:3" s="147" customFormat="1" outlineLevel="1" x14ac:dyDescent="0.25">
      <c r="A1195" s="130" t="s">
        <v>838</v>
      </c>
      <c r="B1195" s="147">
        <f>SUBTOTAL(9,B1190:B1194)</f>
        <v>20.978000000000002</v>
      </c>
      <c r="C1195" s="129">
        <f>SUBTOTAL(9,C1190:C1194)</f>
        <v>51572</v>
      </c>
    </row>
    <row r="1196" spans="1:3" outlineLevel="2" x14ac:dyDescent="0.25">
      <c r="A1196" t="s">
        <v>376</v>
      </c>
      <c r="B1196">
        <v>57.265999999999998</v>
      </c>
      <c r="C1196" s="129">
        <v>1436224</v>
      </c>
    </row>
    <row r="1197" spans="1:3" outlineLevel="2" x14ac:dyDescent="0.25">
      <c r="A1197" t="s">
        <v>376</v>
      </c>
      <c r="B1197">
        <v>50.048999999999999</v>
      </c>
      <c r="C1197" s="129">
        <v>1271682</v>
      </c>
    </row>
    <row r="1198" spans="1:3" outlineLevel="2" x14ac:dyDescent="0.25">
      <c r="A1198" t="s">
        <v>376</v>
      </c>
      <c r="B1198">
        <v>53.822000000000003</v>
      </c>
      <c r="C1198" s="129">
        <v>1328704</v>
      </c>
    </row>
    <row r="1199" spans="1:3" outlineLevel="2" x14ac:dyDescent="0.25">
      <c r="A1199" t="s">
        <v>376</v>
      </c>
      <c r="B1199">
        <v>140.18600000000001</v>
      </c>
      <c r="C1199" s="129">
        <v>3498405</v>
      </c>
    </row>
    <row r="1200" spans="1:3" outlineLevel="2" x14ac:dyDescent="0.25">
      <c r="A1200" t="s">
        <v>376</v>
      </c>
      <c r="B1200">
        <v>29.66</v>
      </c>
      <c r="C1200" s="129">
        <v>776819</v>
      </c>
    </row>
    <row r="1201" spans="1:3" s="147" customFormat="1" outlineLevel="1" x14ac:dyDescent="0.25">
      <c r="A1201" s="130" t="s">
        <v>839</v>
      </c>
      <c r="B1201" s="147">
        <f>SUBTOTAL(9,B1196:B1200)</f>
        <v>330.983</v>
      </c>
      <c r="C1201" s="129">
        <f>SUBTOTAL(9,C1196:C1200)</f>
        <v>8311834</v>
      </c>
    </row>
    <row r="1202" spans="1:3" outlineLevel="2" x14ac:dyDescent="0.25">
      <c r="A1202" t="s">
        <v>591</v>
      </c>
      <c r="B1202">
        <v>1.891</v>
      </c>
      <c r="C1202" s="129">
        <v>139021</v>
      </c>
    </row>
    <row r="1203" spans="1:3" outlineLevel="2" x14ac:dyDescent="0.25">
      <c r="A1203" t="s">
        <v>591</v>
      </c>
      <c r="B1203">
        <v>7.8810000000000002</v>
      </c>
      <c r="C1203" s="129">
        <v>570853</v>
      </c>
    </row>
    <row r="1204" spans="1:3" outlineLevel="2" x14ac:dyDescent="0.25">
      <c r="A1204" t="s">
        <v>591</v>
      </c>
      <c r="B1204">
        <v>10.374000000000001</v>
      </c>
      <c r="C1204" s="129">
        <v>736540</v>
      </c>
    </row>
    <row r="1205" spans="1:3" outlineLevel="2" x14ac:dyDescent="0.25">
      <c r="A1205" t="s">
        <v>591</v>
      </c>
      <c r="B1205">
        <v>50.801000000000002</v>
      </c>
      <c r="C1205" s="129">
        <v>3653654</v>
      </c>
    </row>
    <row r="1206" spans="1:3" outlineLevel="2" x14ac:dyDescent="0.25">
      <c r="A1206" t="s">
        <v>591</v>
      </c>
      <c r="B1206">
        <v>27.911000000000001</v>
      </c>
      <c r="C1206" s="129">
        <v>2130018</v>
      </c>
    </row>
    <row r="1207" spans="1:3" s="147" customFormat="1" outlineLevel="1" x14ac:dyDescent="0.25">
      <c r="A1207" s="130" t="s">
        <v>840</v>
      </c>
      <c r="B1207" s="147">
        <f>SUBTOTAL(9,B1202:B1206)</f>
        <v>98.858000000000004</v>
      </c>
      <c r="C1207" s="129">
        <f>SUBTOTAL(9,C1202:C1206)</f>
        <v>7230086</v>
      </c>
    </row>
    <row r="1208" spans="1:3" outlineLevel="2" x14ac:dyDescent="0.25">
      <c r="A1208" t="s">
        <v>425</v>
      </c>
      <c r="B1208">
        <v>168.785</v>
      </c>
      <c r="C1208" s="129">
        <v>6683406</v>
      </c>
    </row>
    <row r="1209" spans="1:3" outlineLevel="2" x14ac:dyDescent="0.25">
      <c r="A1209" t="s">
        <v>425</v>
      </c>
      <c r="B1209">
        <v>114.221</v>
      </c>
      <c r="C1209" s="129">
        <v>4690300</v>
      </c>
    </row>
    <row r="1210" spans="1:3" outlineLevel="2" x14ac:dyDescent="0.25">
      <c r="A1210" t="s">
        <v>425</v>
      </c>
      <c r="B1210">
        <v>150.77799999999999</v>
      </c>
      <c r="C1210" s="129">
        <v>6131875</v>
      </c>
    </row>
    <row r="1211" spans="1:3" outlineLevel="2" x14ac:dyDescent="0.25">
      <c r="A1211" t="s">
        <v>425</v>
      </c>
      <c r="B1211">
        <v>161.678</v>
      </c>
      <c r="C1211" s="129">
        <v>6556674</v>
      </c>
    </row>
    <row r="1212" spans="1:3" outlineLevel="2" x14ac:dyDescent="0.25">
      <c r="A1212" t="s">
        <v>425</v>
      </c>
      <c r="B1212">
        <v>183.08099999999999</v>
      </c>
      <c r="C1212" s="129">
        <v>7270361</v>
      </c>
    </row>
    <row r="1213" spans="1:3" s="147" customFormat="1" outlineLevel="1" x14ac:dyDescent="0.25">
      <c r="A1213" s="130" t="s">
        <v>841</v>
      </c>
      <c r="B1213" s="147">
        <f>SUBTOTAL(9,B1208:B1212)</f>
        <v>778.54300000000001</v>
      </c>
      <c r="C1213" s="129">
        <f>SUBTOTAL(9,C1208:C1212)</f>
        <v>31332616</v>
      </c>
    </row>
    <row r="1214" spans="1:3" outlineLevel="2" x14ac:dyDescent="0.25">
      <c r="A1214" t="s">
        <v>313</v>
      </c>
      <c r="B1214">
        <v>178.25200000000001</v>
      </c>
      <c r="C1214" s="129">
        <v>4998224</v>
      </c>
    </row>
    <row r="1215" spans="1:3" outlineLevel="2" x14ac:dyDescent="0.25">
      <c r="A1215" t="s">
        <v>313</v>
      </c>
      <c r="B1215">
        <v>198.03700000000001</v>
      </c>
      <c r="C1215" s="129">
        <v>5546385</v>
      </c>
    </row>
    <row r="1216" spans="1:3" outlineLevel="2" x14ac:dyDescent="0.25">
      <c r="A1216" t="s">
        <v>313</v>
      </c>
      <c r="B1216">
        <v>270.01299999999998</v>
      </c>
      <c r="C1216" s="129">
        <v>7511010</v>
      </c>
    </row>
    <row r="1217" spans="1:3" outlineLevel="2" x14ac:dyDescent="0.25">
      <c r="A1217" t="s">
        <v>313</v>
      </c>
      <c r="B1217">
        <v>310.81400000000002</v>
      </c>
      <c r="C1217" s="129">
        <v>8562498</v>
      </c>
    </row>
    <row r="1218" spans="1:3" outlineLevel="2" x14ac:dyDescent="0.25">
      <c r="A1218" t="s">
        <v>313</v>
      </c>
      <c r="B1218">
        <v>322.64699999999999</v>
      </c>
      <c r="C1218" s="129">
        <v>8682824</v>
      </c>
    </row>
    <row r="1219" spans="1:3" s="147" customFormat="1" outlineLevel="1" x14ac:dyDescent="0.25">
      <c r="A1219" s="130" t="s">
        <v>842</v>
      </c>
      <c r="B1219" s="147">
        <f>SUBTOTAL(9,B1214:B1218)</f>
        <v>1279.7629999999999</v>
      </c>
      <c r="C1219" s="129">
        <f>SUBTOTAL(9,C1214:C1218)</f>
        <v>35300941</v>
      </c>
    </row>
    <row r="1220" spans="1:3" outlineLevel="2" x14ac:dyDescent="0.25">
      <c r="A1220" t="s">
        <v>465</v>
      </c>
      <c r="B1220">
        <v>7.8719999999999999</v>
      </c>
      <c r="C1220" s="129">
        <v>137719</v>
      </c>
    </row>
    <row r="1221" spans="1:3" outlineLevel="2" x14ac:dyDescent="0.25">
      <c r="A1221" t="s">
        <v>465</v>
      </c>
      <c r="B1221">
        <v>12.867000000000001</v>
      </c>
      <c r="C1221" s="129">
        <v>221064</v>
      </c>
    </row>
    <row r="1222" spans="1:3" outlineLevel="2" x14ac:dyDescent="0.25">
      <c r="A1222" t="s">
        <v>465</v>
      </c>
      <c r="B1222">
        <v>6.9870000000000001</v>
      </c>
      <c r="C1222" s="129">
        <v>117968</v>
      </c>
    </row>
    <row r="1223" spans="1:3" outlineLevel="2" x14ac:dyDescent="0.25">
      <c r="A1223" t="s">
        <v>465</v>
      </c>
      <c r="B1223">
        <v>2.4750000000000001</v>
      </c>
      <c r="C1223" s="129">
        <v>40924</v>
      </c>
    </row>
    <row r="1224" spans="1:3" outlineLevel="2" x14ac:dyDescent="0.25">
      <c r="A1224" t="s">
        <v>465</v>
      </c>
      <c r="B1224">
        <v>13.801</v>
      </c>
      <c r="C1224" s="129">
        <v>222938</v>
      </c>
    </row>
    <row r="1225" spans="1:3" s="147" customFormat="1" outlineLevel="1" x14ac:dyDescent="0.25">
      <c r="A1225" s="130" t="s">
        <v>843</v>
      </c>
      <c r="B1225" s="147">
        <f>SUBTOTAL(9,B1220:B1224)</f>
        <v>44.002000000000002</v>
      </c>
      <c r="C1225" s="129">
        <f>SUBTOTAL(9,C1220:C1224)</f>
        <v>740613</v>
      </c>
    </row>
    <row r="1226" spans="1:3" outlineLevel="2" x14ac:dyDescent="0.25">
      <c r="A1226" t="s">
        <v>525</v>
      </c>
      <c r="B1226">
        <v>92.69</v>
      </c>
      <c r="C1226" s="129">
        <v>1589334</v>
      </c>
    </row>
    <row r="1227" spans="1:3" outlineLevel="2" x14ac:dyDescent="0.25">
      <c r="A1227" t="s">
        <v>525</v>
      </c>
      <c r="B1227">
        <v>132.96100000000001</v>
      </c>
      <c r="C1227" s="129">
        <v>2273960</v>
      </c>
    </row>
    <row r="1228" spans="1:3" outlineLevel="2" x14ac:dyDescent="0.25">
      <c r="A1228" t="s">
        <v>525</v>
      </c>
      <c r="B1228">
        <v>105.066</v>
      </c>
      <c r="C1228" s="129">
        <v>1835829</v>
      </c>
    </row>
    <row r="1229" spans="1:3" outlineLevel="2" x14ac:dyDescent="0.25">
      <c r="A1229" t="s">
        <v>525</v>
      </c>
      <c r="B1229">
        <v>83.632999999999996</v>
      </c>
      <c r="C1229" s="129">
        <v>1471628</v>
      </c>
    </row>
    <row r="1230" spans="1:3" outlineLevel="2" x14ac:dyDescent="0.25">
      <c r="A1230" t="s">
        <v>525</v>
      </c>
      <c r="B1230">
        <v>124.43300000000001</v>
      </c>
      <c r="C1230" s="129">
        <v>2162527</v>
      </c>
    </row>
    <row r="1231" spans="1:3" s="147" customFormat="1" outlineLevel="1" x14ac:dyDescent="0.25">
      <c r="A1231" s="130" t="s">
        <v>844</v>
      </c>
      <c r="B1231" s="147">
        <f>SUBTOTAL(9,B1226:B1230)</f>
        <v>538.78300000000002</v>
      </c>
      <c r="C1231" s="129">
        <f>SUBTOTAL(9,C1226:C1230)</f>
        <v>9333278</v>
      </c>
    </row>
    <row r="1232" spans="1:3" outlineLevel="2" x14ac:dyDescent="0.25">
      <c r="A1232" t="s">
        <v>569</v>
      </c>
      <c r="B1232">
        <v>2.4790000000000001</v>
      </c>
      <c r="C1232" s="129">
        <v>4529</v>
      </c>
    </row>
    <row r="1233" spans="1:3" outlineLevel="2" x14ac:dyDescent="0.25">
      <c r="A1233" t="s">
        <v>569</v>
      </c>
      <c r="B1233">
        <v>1.5760000000000001</v>
      </c>
      <c r="C1233" s="129">
        <v>2861</v>
      </c>
    </row>
    <row r="1234" spans="1:3" outlineLevel="2" x14ac:dyDescent="0.25">
      <c r="A1234" t="s">
        <v>569</v>
      </c>
      <c r="B1234">
        <v>1.484</v>
      </c>
      <c r="C1234" s="129">
        <v>2667</v>
      </c>
    </row>
    <row r="1235" spans="1:3" outlineLevel="2" x14ac:dyDescent="0.25">
      <c r="A1235" t="s">
        <v>569</v>
      </c>
      <c r="B1235">
        <v>2.3610000000000002</v>
      </c>
      <c r="C1235" s="129">
        <v>4228</v>
      </c>
    </row>
    <row r="1236" spans="1:3" outlineLevel="2" x14ac:dyDescent="0.25">
      <c r="A1236" t="s">
        <v>569</v>
      </c>
      <c r="B1236">
        <v>1.2250000000000001</v>
      </c>
      <c r="C1236" s="129">
        <v>2194</v>
      </c>
    </row>
    <row r="1237" spans="1:3" s="147" customFormat="1" outlineLevel="1" x14ac:dyDescent="0.25">
      <c r="A1237" s="130" t="s">
        <v>845</v>
      </c>
      <c r="B1237" s="147">
        <f>SUBTOTAL(9,B1232:B1236)</f>
        <v>9.125</v>
      </c>
      <c r="C1237" s="129">
        <f>SUBTOTAL(9,C1232:C1236)</f>
        <v>16479</v>
      </c>
    </row>
    <row r="1238" spans="1:3" outlineLevel="2" x14ac:dyDescent="0.25">
      <c r="A1238" t="s">
        <v>377</v>
      </c>
      <c r="B1238">
        <v>3.4580000000000002</v>
      </c>
      <c r="C1238" s="129">
        <v>2659</v>
      </c>
    </row>
    <row r="1239" spans="1:3" outlineLevel="2" x14ac:dyDescent="0.25">
      <c r="A1239" t="s">
        <v>377</v>
      </c>
      <c r="B1239">
        <v>1.7390000000000001</v>
      </c>
      <c r="C1239" s="129">
        <v>1337</v>
      </c>
    </row>
    <row r="1240" spans="1:3" outlineLevel="2" x14ac:dyDescent="0.25">
      <c r="A1240" t="s">
        <v>377</v>
      </c>
      <c r="B1240">
        <v>9.1259999999999994</v>
      </c>
      <c r="C1240" s="129">
        <v>7059</v>
      </c>
    </row>
    <row r="1241" spans="1:3" outlineLevel="2" x14ac:dyDescent="0.25">
      <c r="A1241" t="s">
        <v>377</v>
      </c>
      <c r="B1241">
        <v>17.626000000000001</v>
      </c>
      <c r="C1241" s="129">
        <v>13558</v>
      </c>
    </row>
    <row r="1242" spans="1:3" outlineLevel="2" x14ac:dyDescent="0.25">
      <c r="A1242" t="s">
        <v>377</v>
      </c>
      <c r="B1242">
        <v>3.0329999999999999</v>
      </c>
      <c r="C1242" s="129">
        <v>2328</v>
      </c>
    </row>
    <row r="1243" spans="1:3" s="147" customFormat="1" outlineLevel="1" x14ac:dyDescent="0.25">
      <c r="A1243" s="130" t="s">
        <v>846</v>
      </c>
      <c r="B1243" s="147">
        <f>SUBTOTAL(9,B1238:B1242)</f>
        <v>34.981999999999999</v>
      </c>
      <c r="C1243" s="129">
        <f>SUBTOTAL(9,C1238:C1242)</f>
        <v>26941</v>
      </c>
    </row>
    <row r="1244" spans="1:3" outlineLevel="2" x14ac:dyDescent="0.25">
      <c r="A1244" t="s">
        <v>654</v>
      </c>
      <c r="B1244">
        <v>227.99100000000001</v>
      </c>
      <c r="C1244" s="129">
        <v>4354328</v>
      </c>
    </row>
    <row r="1245" spans="1:3" outlineLevel="2" x14ac:dyDescent="0.25">
      <c r="A1245" t="s">
        <v>654</v>
      </c>
      <c r="B1245">
        <v>291.572</v>
      </c>
      <c r="C1245" s="129">
        <v>5280617</v>
      </c>
    </row>
    <row r="1246" spans="1:3" outlineLevel="2" x14ac:dyDescent="0.25">
      <c r="A1246" t="s">
        <v>654</v>
      </c>
      <c r="B1246">
        <v>399.40499999999997</v>
      </c>
      <c r="C1246" s="129">
        <v>7043652</v>
      </c>
    </row>
    <row r="1247" spans="1:3" outlineLevel="2" x14ac:dyDescent="0.25">
      <c r="A1247" t="s">
        <v>654</v>
      </c>
      <c r="B1247">
        <v>459.08800000000002</v>
      </c>
      <c r="C1247" s="129">
        <v>8499301</v>
      </c>
    </row>
    <row r="1248" spans="1:3" outlineLevel="2" x14ac:dyDescent="0.25">
      <c r="A1248" t="s">
        <v>654</v>
      </c>
      <c r="B1248">
        <v>280.89999999999998</v>
      </c>
      <c r="C1248" s="129">
        <v>5509746</v>
      </c>
    </row>
    <row r="1249" spans="1:3" s="147" customFormat="1" outlineLevel="1" x14ac:dyDescent="0.25">
      <c r="A1249" s="130" t="s">
        <v>847</v>
      </c>
      <c r="B1249" s="147">
        <f>SUBTOTAL(9,B1244:B1248)</f>
        <v>1658.9560000000001</v>
      </c>
      <c r="C1249" s="129">
        <f>SUBTOTAL(9,C1244:C1248)</f>
        <v>30687644</v>
      </c>
    </row>
    <row r="1250" spans="1:3" outlineLevel="2" x14ac:dyDescent="0.25">
      <c r="A1250" t="s">
        <v>147</v>
      </c>
      <c r="B1250">
        <v>6.4749999999999996</v>
      </c>
      <c r="C1250" s="129">
        <v>857689</v>
      </c>
    </row>
    <row r="1251" spans="1:3" outlineLevel="2" x14ac:dyDescent="0.25">
      <c r="A1251" t="s">
        <v>147</v>
      </c>
      <c r="B1251">
        <v>7.2270000000000003</v>
      </c>
      <c r="C1251" s="129">
        <v>957248</v>
      </c>
    </row>
    <row r="1252" spans="1:3" outlineLevel="2" x14ac:dyDescent="0.25">
      <c r="A1252" t="s">
        <v>147</v>
      </c>
      <c r="B1252">
        <v>15.294</v>
      </c>
      <c r="C1252" s="129">
        <v>2010851</v>
      </c>
    </row>
    <row r="1253" spans="1:3" outlineLevel="2" x14ac:dyDescent="0.25">
      <c r="A1253" t="s">
        <v>147</v>
      </c>
      <c r="B1253">
        <v>8.9459999999999997</v>
      </c>
      <c r="C1253" s="129">
        <v>1163550</v>
      </c>
    </row>
    <row r="1254" spans="1:3" outlineLevel="2" x14ac:dyDescent="0.25">
      <c r="A1254" t="s">
        <v>147</v>
      </c>
      <c r="B1254">
        <v>19.318999999999999</v>
      </c>
      <c r="C1254" s="129">
        <v>2457312</v>
      </c>
    </row>
    <row r="1255" spans="1:3" s="147" customFormat="1" outlineLevel="1" x14ac:dyDescent="0.25">
      <c r="A1255" s="130" t="s">
        <v>633</v>
      </c>
      <c r="B1255" s="147">
        <f>SUBTOTAL(9,B1250:B1254)</f>
        <v>57.260999999999996</v>
      </c>
      <c r="C1255" s="129">
        <f>SUBTOTAL(9,C1250:C1254)</f>
        <v>7446650</v>
      </c>
    </row>
    <row r="1256" spans="1:3" outlineLevel="2" x14ac:dyDescent="0.25">
      <c r="A1256" t="s">
        <v>426</v>
      </c>
      <c r="B1256">
        <v>125.54300000000001</v>
      </c>
      <c r="C1256" s="129">
        <v>7199308</v>
      </c>
    </row>
    <row r="1257" spans="1:3" outlineLevel="2" x14ac:dyDescent="0.25">
      <c r="A1257" t="s">
        <v>426</v>
      </c>
      <c r="B1257">
        <v>236.85400000000001</v>
      </c>
      <c r="C1257" s="129">
        <v>13486198</v>
      </c>
    </row>
    <row r="1258" spans="1:3" outlineLevel="2" x14ac:dyDescent="0.25">
      <c r="A1258" t="s">
        <v>426</v>
      </c>
      <c r="B1258">
        <v>104.146</v>
      </c>
      <c r="C1258" s="129">
        <v>6278542</v>
      </c>
    </row>
    <row r="1259" spans="1:3" outlineLevel="2" x14ac:dyDescent="0.25">
      <c r="A1259" t="s">
        <v>426</v>
      </c>
      <c r="B1259">
        <v>66.875</v>
      </c>
      <c r="C1259" s="129">
        <v>4066613</v>
      </c>
    </row>
    <row r="1260" spans="1:3" outlineLevel="2" x14ac:dyDescent="0.25">
      <c r="A1260" t="s">
        <v>426</v>
      </c>
      <c r="B1260">
        <v>129.03899999999999</v>
      </c>
      <c r="C1260" s="129">
        <v>7619591</v>
      </c>
    </row>
    <row r="1261" spans="1:3" s="147" customFormat="1" outlineLevel="1" x14ac:dyDescent="0.25">
      <c r="A1261" s="130" t="s">
        <v>848</v>
      </c>
      <c r="B1261" s="147">
        <f>SUBTOTAL(9,B1256:B1260)</f>
        <v>662.45700000000011</v>
      </c>
      <c r="C1261" s="129">
        <f>SUBTOTAL(9,C1256:C1260)</f>
        <v>38650252</v>
      </c>
    </row>
    <row r="1262" spans="1:3" outlineLevel="2" x14ac:dyDescent="0.25">
      <c r="A1262" t="s">
        <v>427</v>
      </c>
      <c r="B1262">
        <v>38.082999999999998</v>
      </c>
      <c r="C1262" s="129">
        <v>1658536</v>
      </c>
    </row>
    <row r="1263" spans="1:3" outlineLevel="2" x14ac:dyDescent="0.25">
      <c r="A1263" t="s">
        <v>427</v>
      </c>
      <c r="B1263">
        <v>63.451000000000001</v>
      </c>
      <c r="C1263" s="129">
        <v>2688702</v>
      </c>
    </row>
    <row r="1264" spans="1:3" outlineLevel="2" x14ac:dyDescent="0.25">
      <c r="A1264" t="s">
        <v>427</v>
      </c>
      <c r="B1264">
        <v>52.218000000000004</v>
      </c>
      <c r="C1264" s="129">
        <v>2308134</v>
      </c>
    </row>
    <row r="1265" spans="1:3" outlineLevel="2" x14ac:dyDescent="0.25">
      <c r="A1265" t="s">
        <v>427</v>
      </c>
      <c r="B1265">
        <v>45.674999999999997</v>
      </c>
      <c r="C1265" s="129">
        <v>2002034</v>
      </c>
    </row>
    <row r="1266" spans="1:3" outlineLevel="2" x14ac:dyDescent="0.25">
      <c r="A1266" t="s">
        <v>427</v>
      </c>
      <c r="B1266">
        <v>52.512999999999998</v>
      </c>
      <c r="C1266" s="129">
        <v>2167532</v>
      </c>
    </row>
    <row r="1267" spans="1:3" s="147" customFormat="1" outlineLevel="1" x14ac:dyDescent="0.25">
      <c r="A1267" s="130" t="s">
        <v>849</v>
      </c>
      <c r="B1267" s="147">
        <f>SUBTOTAL(9,B1262:B1266)</f>
        <v>251.94000000000003</v>
      </c>
      <c r="C1267" s="129">
        <f>SUBTOTAL(9,C1262:C1266)</f>
        <v>10824938</v>
      </c>
    </row>
    <row r="1268" spans="1:3" outlineLevel="2" x14ac:dyDescent="0.25">
      <c r="A1268" t="s">
        <v>570</v>
      </c>
      <c r="B1268">
        <v>12.500999999999999</v>
      </c>
      <c r="C1268" s="129">
        <v>5839</v>
      </c>
    </row>
    <row r="1269" spans="1:3" outlineLevel="2" x14ac:dyDescent="0.25">
      <c r="A1269" t="s">
        <v>570</v>
      </c>
      <c r="B1269">
        <v>8.0719999999999992</v>
      </c>
      <c r="C1269" s="129">
        <v>3777</v>
      </c>
    </row>
    <row r="1270" spans="1:3" outlineLevel="2" x14ac:dyDescent="0.25">
      <c r="A1270" t="s">
        <v>570</v>
      </c>
      <c r="B1270">
        <v>7.45</v>
      </c>
      <c r="C1270" s="129">
        <v>3521</v>
      </c>
    </row>
    <row r="1271" spans="1:3" outlineLevel="2" x14ac:dyDescent="0.25">
      <c r="A1271" t="s">
        <v>570</v>
      </c>
      <c r="B1271">
        <v>6.0019999999999998</v>
      </c>
      <c r="C1271" s="129">
        <v>2838</v>
      </c>
    </row>
    <row r="1272" spans="1:3" outlineLevel="2" x14ac:dyDescent="0.25">
      <c r="A1272" t="s">
        <v>570</v>
      </c>
      <c r="B1272">
        <v>9.9</v>
      </c>
      <c r="C1272" s="129">
        <v>4661</v>
      </c>
    </row>
    <row r="1273" spans="1:3" s="147" customFormat="1" outlineLevel="1" x14ac:dyDescent="0.25">
      <c r="A1273" s="130" t="s">
        <v>850</v>
      </c>
      <c r="B1273" s="147">
        <f>SUBTOTAL(9,B1268:B1272)</f>
        <v>43.924999999999997</v>
      </c>
      <c r="C1273" s="129">
        <f>SUBTOTAL(9,C1268:C1272)</f>
        <v>20636</v>
      </c>
    </row>
    <row r="1274" spans="1:3" outlineLevel="2" x14ac:dyDescent="0.25">
      <c r="A1274" t="s">
        <v>428</v>
      </c>
      <c r="B1274">
        <v>3.0840000000000001</v>
      </c>
      <c r="C1274" s="129">
        <v>70335</v>
      </c>
    </row>
    <row r="1275" spans="1:3" outlineLevel="2" x14ac:dyDescent="0.25">
      <c r="A1275" t="s">
        <v>428</v>
      </c>
      <c r="B1275">
        <v>4.4320000000000004</v>
      </c>
      <c r="C1275" s="129">
        <v>100277</v>
      </c>
    </row>
    <row r="1276" spans="1:3" outlineLevel="2" x14ac:dyDescent="0.25">
      <c r="A1276" t="s">
        <v>428</v>
      </c>
      <c r="B1276">
        <v>4.9340000000000002</v>
      </c>
      <c r="C1276" s="129">
        <v>110590</v>
      </c>
    </row>
    <row r="1277" spans="1:3" outlineLevel="2" x14ac:dyDescent="0.25">
      <c r="A1277" t="s">
        <v>428</v>
      </c>
      <c r="B1277">
        <v>11.647</v>
      </c>
      <c r="C1277" s="129">
        <v>268356</v>
      </c>
    </row>
    <row r="1278" spans="1:3" outlineLevel="2" x14ac:dyDescent="0.25">
      <c r="A1278" t="s">
        <v>428</v>
      </c>
      <c r="B1278">
        <v>12.363</v>
      </c>
      <c r="C1278" s="129">
        <v>273324</v>
      </c>
    </row>
    <row r="1279" spans="1:3" s="147" customFormat="1" outlineLevel="1" x14ac:dyDescent="0.25">
      <c r="A1279" s="130" t="s">
        <v>851</v>
      </c>
      <c r="B1279" s="147">
        <f>SUBTOTAL(9,B1274:B1278)</f>
        <v>36.46</v>
      </c>
      <c r="C1279" s="129">
        <f>SUBTOTAL(9,C1274:C1278)</f>
        <v>822882</v>
      </c>
    </row>
    <row r="1280" spans="1:3" outlineLevel="2" x14ac:dyDescent="0.25">
      <c r="A1280" t="s">
        <v>148</v>
      </c>
      <c r="B1280">
        <v>7.4539999999999997</v>
      </c>
      <c r="C1280" s="129">
        <v>895780</v>
      </c>
    </row>
    <row r="1281" spans="1:3" outlineLevel="2" x14ac:dyDescent="0.25">
      <c r="A1281" t="s">
        <v>148</v>
      </c>
      <c r="B1281">
        <v>7.2009999999999996</v>
      </c>
      <c r="C1281" s="129">
        <v>870035</v>
      </c>
    </row>
    <row r="1282" spans="1:3" outlineLevel="2" x14ac:dyDescent="0.25">
      <c r="A1282" t="s">
        <v>148</v>
      </c>
      <c r="B1282">
        <v>8.8659999999999997</v>
      </c>
      <c r="C1282" s="129">
        <v>1065642</v>
      </c>
    </row>
    <row r="1283" spans="1:3" outlineLevel="2" x14ac:dyDescent="0.25">
      <c r="A1283" t="s">
        <v>148</v>
      </c>
      <c r="B1283">
        <v>10.122999999999999</v>
      </c>
      <c r="C1283" s="129">
        <v>1190954</v>
      </c>
    </row>
    <row r="1284" spans="1:3" outlineLevel="2" x14ac:dyDescent="0.25">
      <c r="A1284" t="s">
        <v>148</v>
      </c>
      <c r="B1284">
        <v>20.789000000000001</v>
      </c>
      <c r="C1284" s="129">
        <v>2396953</v>
      </c>
    </row>
    <row r="1285" spans="1:3" s="147" customFormat="1" outlineLevel="1" x14ac:dyDescent="0.25">
      <c r="A1285" s="130" t="s">
        <v>634</v>
      </c>
      <c r="B1285" s="147">
        <f>SUBTOTAL(9,B1280:B1284)</f>
        <v>54.433</v>
      </c>
      <c r="C1285" s="129">
        <f>SUBTOTAL(9,C1280:C1284)</f>
        <v>6419364</v>
      </c>
    </row>
    <row r="1286" spans="1:3" outlineLevel="2" x14ac:dyDescent="0.25">
      <c r="A1286" t="s">
        <v>541</v>
      </c>
      <c r="B1286">
        <v>0.23699999999999999</v>
      </c>
      <c r="C1286" s="129">
        <v>21015</v>
      </c>
    </row>
    <row r="1287" spans="1:3" outlineLevel="2" x14ac:dyDescent="0.25">
      <c r="A1287" t="s">
        <v>541</v>
      </c>
      <c r="B1287">
        <v>0.23200000000000001</v>
      </c>
      <c r="C1287" s="129">
        <v>20196</v>
      </c>
    </row>
    <row r="1288" spans="1:3" outlineLevel="2" x14ac:dyDescent="0.25">
      <c r="A1288" t="s">
        <v>541</v>
      </c>
      <c r="B1288">
        <v>0.35299999999999998</v>
      </c>
      <c r="C1288" s="129">
        <v>30815</v>
      </c>
    </row>
    <row r="1289" spans="1:3" outlineLevel="2" x14ac:dyDescent="0.25">
      <c r="A1289" t="s">
        <v>541</v>
      </c>
      <c r="B1289">
        <v>0.161</v>
      </c>
      <c r="C1289" s="129">
        <v>13543</v>
      </c>
    </row>
    <row r="1290" spans="1:3" outlineLevel="2" x14ac:dyDescent="0.25">
      <c r="A1290" t="s">
        <v>541</v>
      </c>
      <c r="B1290">
        <v>0.875</v>
      </c>
      <c r="C1290" s="129">
        <v>74030</v>
      </c>
    </row>
    <row r="1291" spans="1:3" s="147" customFormat="1" outlineLevel="1" x14ac:dyDescent="0.25">
      <c r="A1291" s="130" t="s">
        <v>852</v>
      </c>
      <c r="B1291" s="147">
        <f>SUBTOTAL(9,B1286:B1290)</f>
        <v>1.8580000000000001</v>
      </c>
      <c r="C1291" s="129">
        <f>SUBTOTAL(9,C1286:C1290)</f>
        <v>159599</v>
      </c>
    </row>
    <row r="1292" spans="1:3" outlineLevel="2" x14ac:dyDescent="0.25">
      <c r="A1292" t="s">
        <v>526</v>
      </c>
      <c r="B1292">
        <v>2.4689999999999999</v>
      </c>
      <c r="C1292" s="129">
        <v>33775</v>
      </c>
    </row>
    <row r="1293" spans="1:3" outlineLevel="2" x14ac:dyDescent="0.25">
      <c r="A1293" t="s">
        <v>526</v>
      </c>
      <c r="B1293">
        <v>2.7109999999999999</v>
      </c>
      <c r="C1293" s="129">
        <v>37252</v>
      </c>
    </row>
    <row r="1294" spans="1:3" outlineLevel="2" x14ac:dyDescent="0.25">
      <c r="A1294" t="s">
        <v>526</v>
      </c>
      <c r="B1294">
        <v>1.7090000000000001</v>
      </c>
      <c r="C1294" s="129">
        <v>23510</v>
      </c>
    </row>
    <row r="1295" spans="1:3" outlineLevel="2" x14ac:dyDescent="0.25">
      <c r="A1295" t="s">
        <v>526</v>
      </c>
      <c r="B1295">
        <v>1.0620000000000001</v>
      </c>
      <c r="C1295" s="129">
        <v>14575</v>
      </c>
    </row>
    <row r="1296" spans="1:3" outlineLevel="2" x14ac:dyDescent="0.25">
      <c r="A1296" t="s">
        <v>526</v>
      </c>
      <c r="B1296">
        <v>1.218</v>
      </c>
      <c r="C1296" s="129">
        <v>16318</v>
      </c>
    </row>
    <row r="1297" spans="1:3" s="147" customFormat="1" outlineLevel="1" x14ac:dyDescent="0.25">
      <c r="A1297" s="130" t="s">
        <v>853</v>
      </c>
      <c r="B1297" s="147">
        <f>SUBTOTAL(9,B1292:B1296)</f>
        <v>9.1690000000000005</v>
      </c>
      <c r="C1297" s="129">
        <f>SUBTOTAL(9,C1292:C1296)</f>
        <v>125430</v>
      </c>
    </row>
    <row r="1298" spans="1:3" outlineLevel="2" x14ac:dyDescent="0.25">
      <c r="A1298" t="s">
        <v>494</v>
      </c>
      <c r="B1298">
        <v>72.941999999999993</v>
      </c>
      <c r="C1298" s="129">
        <v>774810</v>
      </c>
    </row>
    <row r="1299" spans="1:3" outlineLevel="2" x14ac:dyDescent="0.25">
      <c r="A1299" t="s">
        <v>494</v>
      </c>
      <c r="B1299">
        <v>57.823</v>
      </c>
      <c r="C1299" s="129">
        <v>636008</v>
      </c>
    </row>
    <row r="1300" spans="1:3" outlineLevel="2" x14ac:dyDescent="0.25">
      <c r="A1300" t="s">
        <v>494</v>
      </c>
      <c r="B1300">
        <v>52.725999999999999</v>
      </c>
      <c r="C1300" s="129">
        <v>594784</v>
      </c>
    </row>
    <row r="1301" spans="1:3" outlineLevel="2" x14ac:dyDescent="0.25">
      <c r="A1301" t="s">
        <v>494</v>
      </c>
      <c r="B1301">
        <v>46.286000000000001</v>
      </c>
      <c r="C1301" s="129">
        <v>518067</v>
      </c>
    </row>
    <row r="1302" spans="1:3" outlineLevel="2" x14ac:dyDescent="0.25">
      <c r="A1302" t="s">
        <v>494</v>
      </c>
      <c r="B1302">
        <v>51.927999999999997</v>
      </c>
      <c r="C1302" s="129">
        <v>565176</v>
      </c>
    </row>
    <row r="1303" spans="1:3" s="147" customFormat="1" outlineLevel="1" x14ac:dyDescent="0.25">
      <c r="A1303" s="130" t="s">
        <v>854</v>
      </c>
      <c r="B1303" s="147">
        <f>SUBTOTAL(9,B1298:B1302)</f>
        <v>281.70499999999998</v>
      </c>
      <c r="C1303" s="129">
        <f>SUBTOTAL(9,C1298:C1302)</f>
        <v>3088845</v>
      </c>
    </row>
    <row r="1304" spans="1:3" outlineLevel="2" x14ac:dyDescent="0.25">
      <c r="A1304" t="s">
        <v>542</v>
      </c>
      <c r="B1304">
        <v>0.95899999999999996</v>
      </c>
      <c r="C1304" s="129">
        <v>80073</v>
      </c>
    </row>
    <row r="1305" spans="1:3" outlineLevel="2" x14ac:dyDescent="0.25">
      <c r="A1305" t="s">
        <v>542</v>
      </c>
      <c r="B1305">
        <v>0.41299999999999998</v>
      </c>
      <c r="C1305" s="129">
        <v>35005</v>
      </c>
    </row>
    <row r="1306" spans="1:3" outlineLevel="2" x14ac:dyDescent="0.25">
      <c r="A1306" t="s">
        <v>542</v>
      </c>
      <c r="B1306">
        <v>0.71699999999999997</v>
      </c>
      <c r="C1306" s="129">
        <v>61000</v>
      </c>
    </row>
    <row r="1307" spans="1:3" outlineLevel="2" x14ac:dyDescent="0.25">
      <c r="A1307" t="s">
        <v>542</v>
      </c>
      <c r="B1307">
        <v>0.59399999999999997</v>
      </c>
      <c r="C1307" s="129">
        <v>49398</v>
      </c>
    </row>
    <row r="1308" spans="1:3" outlineLevel="2" x14ac:dyDescent="0.25">
      <c r="A1308" t="s">
        <v>542</v>
      </c>
      <c r="B1308">
        <v>1.24</v>
      </c>
      <c r="C1308" s="129">
        <v>105253</v>
      </c>
    </row>
    <row r="1309" spans="1:3" s="147" customFormat="1" outlineLevel="1" x14ac:dyDescent="0.25">
      <c r="A1309" s="130" t="s">
        <v>855</v>
      </c>
      <c r="B1309" s="147">
        <f>SUBTOTAL(9,B1304:B1308)</f>
        <v>3.923</v>
      </c>
      <c r="C1309" s="129">
        <f>SUBTOTAL(9,C1304:C1308)</f>
        <v>330729</v>
      </c>
    </row>
    <row r="1310" spans="1:3" outlineLevel="2" x14ac:dyDescent="0.25">
      <c r="A1310" t="s">
        <v>284</v>
      </c>
      <c r="B1310">
        <v>31.234000000000002</v>
      </c>
      <c r="C1310" s="129">
        <v>2335391</v>
      </c>
    </row>
    <row r="1311" spans="1:3" outlineLevel="2" x14ac:dyDescent="0.25">
      <c r="A1311" t="s">
        <v>284</v>
      </c>
      <c r="B1311">
        <v>33.244999999999997</v>
      </c>
      <c r="C1311" s="129">
        <v>2510486</v>
      </c>
    </row>
    <row r="1312" spans="1:3" outlineLevel="2" x14ac:dyDescent="0.25">
      <c r="A1312" t="s">
        <v>284</v>
      </c>
      <c r="B1312">
        <v>40.466000000000001</v>
      </c>
      <c r="C1312" s="129">
        <v>3018264</v>
      </c>
    </row>
    <row r="1313" spans="1:3" outlineLevel="2" x14ac:dyDescent="0.25">
      <c r="A1313" t="s">
        <v>284</v>
      </c>
      <c r="B1313">
        <v>42.761000000000003</v>
      </c>
      <c r="C1313" s="129">
        <v>3197159</v>
      </c>
    </row>
    <row r="1314" spans="1:3" outlineLevel="2" x14ac:dyDescent="0.25">
      <c r="A1314" t="s">
        <v>284</v>
      </c>
      <c r="B1314">
        <v>33.198999999999998</v>
      </c>
      <c r="C1314" s="129">
        <v>2471281</v>
      </c>
    </row>
    <row r="1315" spans="1:3" s="147" customFormat="1" outlineLevel="1" x14ac:dyDescent="0.25">
      <c r="A1315" s="130" t="s">
        <v>856</v>
      </c>
      <c r="B1315" s="147">
        <f>SUBTOTAL(9,B1310:B1314)</f>
        <v>180.90499999999997</v>
      </c>
      <c r="C1315" s="129">
        <f>SUBTOTAL(9,C1310:C1314)</f>
        <v>13532581</v>
      </c>
    </row>
    <row r="1316" spans="1:3" outlineLevel="2" x14ac:dyDescent="0.25">
      <c r="A1316" t="s">
        <v>495</v>
      </c>
      <c r="B1316">
        <v>196.874</v>
      </c>
      <c r="C1316" s="129">
        <v>3273855</v>
      </c>
    </row>
    <row r="1317" spans="1:3" outlineLevel="2" x14ac:dyDescent="0.25">
      <c r="A1317" t="s">
        <v>495</v>
      </c>
      <c r="B1317">
        <v>0</v>
      </c>
      <c r="C1317">
        <v>0</v>
      </c>
    </row>
    <row r="1318" spans="1:3" outlineLevel="2" x14ac:dyDescent="0.25">
      <c r="A1318" t="s">
        <v>495</v>
      </c>
      <c r="B1318">
        <v>124.52500000000001</v>
      </c>
      <c r="C1318" s="129">
        <v>2182873</v>
      </c>
    </row>
    <row r="1319" spans="1:3" outlineLevel="2" x14ac:dyDescent="0.25">
      <c r="A1319" t="s">
        <v>495</v>
      </c>
      <c r="B1319">
        <v>41.662999999999997</v>
      </c>
      <c r="C1319" s="129">
        <v>786254</v>
      </c>
    </row>
    <row r="1320" spans="1:3" outlineLevel="2" x14ac:dyDescent="0.25">
      <c r="A1320" t="s">
        <v>495</v>
      </c>
      <c r="B1320">
        <v>55.92</v>
      </c>
      <c r="C1320" s="129">
        <v>1020330</v>
      </c>
    </row>
    <row r="1321" spans="1:3" s="147" customFormat="1" outlineLevel="1" x14ac:dyDescent="0.25">
      <c r="A1321" s="130" t="s">
        <v>857</v>
      </c>
      <c r="B1321" s="147">
        <f>SUBTOTAL(9,B1316:B1320)</f>
        <v>418.98200000000003</v>
      </c>
      <c r="C1321" s="129">
        <f>SUBTOTAL(9,C1316:C1320)</f>
        <v>7263312</v>
      </c>
    </row>
    <row r="1322" spans="1:3" outlineLevel="2" x14ac:dyDescent="0.25">
      <c r="A1322" t="s">
        <v>429</v>
      </c>
      <c r="B1322">
        <v>22.888999999999999</v>
      </c>
      <c r="C1322" s="129">
        <v>1350505</v>
      </c>
    </row>
    <row r="1323" spans="1:3" outlineLevel="2" x14ac:dyDescent="0.25">
      <c r="A1323" t="s">
        <v>429</v>
      </c>
      <c r="B1323">
        <v>51.911000000000001</v>
      </c>
      <c r="C1323" s="129">
        <v>2973742</v>
      </c>
    </row>
    <row r="1324" spans="1:3" outlineLevel="2" x14ac:dyDescent="0.25">
      <c r="A1324" t="s">
        <v>429</v>
      </c>
      <c r="B1324">
        <v>60.823</v>
      </c>
      <c r="C1324" s="129">
        <v>3576137</v>
      </c>
    </row>
    <row r="1325" spans="1:3" outlineLevel="2" x14ac:dyDescent="0.25">
      <c r="A1325" t="s">
        <v>429</v>
      </c>
      <c r="B1325">
        <v>36.046999999999997</v>
      </c>
      <c r="C1325" s="129">
        <v>2111642</v>
      </c>
    </row>
    <row r="1326" spans="1:3" outlineLevel="2" x14ac:dyDescent="0.25">
      <c r="A1326" t="s">
        <v>429</v>
      </c>
      <c r="B1326">
        <v>65.712000000000003</v>
      </c>
      <c r="C1326" s="129">
        <v>3753987</v>
      </c>
    </row>
    <row r="1327" spans="1:3" s="147" customFormat="1" outlineLevel="1" x14ac:dyDescent="0.25">
      <c r="A1327" s="130" t="s">
        <v>858</v>
      </c>
      <c r="B1327" s="147">
        <f>SUBTOTAL(9,B1322:B1326)</f>
        <v>237.38200000000001</v>
      </c>
      <c r="C1327" s="129">
        <f>SUBTOTAL(9,C1322:C1326)</f>
        <v>13766013</v>
      </c>
    </row>
    <row r="1328" spans="1:3" outlineLevel="2" x14ac:dyDescent="0.25">
      <c r="A1328" t="s">
        <v>430</v>
      </c>
      <c r="B1328">
        <v>21.562999999999999</v>
      </c>
      <c r="C1328" s="129">
        <v>1179064</v>
      </c>
    </row>
    <row r="1329" spans="1:3" outlineLevel="2" x14ac:dyDescent="0.25">
      <c r="A1329" t="s">
        <v>430</v>
      </c>
      <c r="B1329">
        <v>33.235999999999997</v>
      </c>
      <c r="C1329" s="129">
        <v>1746074</v>
      </c>
    </row>
    <row r="1330" spans="1:3" outlineLevel="2" x14ac:dyDescent="0.25">
      <c r="A1330" t="s">
        <v>430</v>
      </c>
      <c r="B1330">
        <v>37.700000000000003</v>
      </c>
      <c r="C1330" s="129">
        <v>1993254</v>
      </c>
    </row>
    <row r="1331" spans="1:3" outlineLevel="2" x14ac:dyDescent="0.25">
      <c r="A1331" t="s">
        <v>430</v>
      </c>
      <c r="B1331">
        <v>33.645000000000003</v>
      </c>
      <c r="C1331" s="129">
        <v>1792877</v>
      </c>
    </row>
    <row r="1332" spans="1:3" outlineLevel="2" x14ac:dyDescent="0.25">
      <c r="A1332" t="s">
        <v>430</v>
      </c>
      <c r="B1332">
        <v>54.828000000000003</v>
      </c>
      <c r="C1332" s="129">
        <v>2789554</v>
      </c>
    </row>
    <row r="1333" spans="1:3" s="147" customFormat="1" outlineLevel="1" x14ac:dyDescent="0.25">
      <c r="A1333" s="130" t="s">
        <v>859</v>
      </c>
      <c r="B1333" s="147">
        <f>SUBTOTAL(9,B1328:B1332)</f>
        <v>180.97200000000001</v>
      </c>
      <c r="C1333" s="129">
        <f>SUBTOTAL(9,C1328:C1332)</f>
        <v>9500823</v>
      </c>
    </row>
    <row r="1334" spans="1:3" outlineLevel="2" x14ac:dyDescent="0.25">
      <c r="A1334" t="s">
        <v>527</v>
      </c>
      <c r="B1334">
        <v>8.3849999999999998</v>
      </c>
      <c r="C1334" s="129">
        <v>114666</v>
      </c>
    </row>
    <row r="1335" spans="1:3" outlineLevel="2" x14ac:dyDescent="0.25">
      <c r="A1335" t="s">
        <v>527</v>
      </c>
      <c r="B1335">
        <v>7.62</v>
      </c>
      <c r="C1335" s="129">
        <v>105654</v>
      </c>
    </row>
    <row r="1336" spans="1:3" outlineLevel="2" x14ac:dyDescent="0.25">
      <c r="A1336" t="s">
        <v>527</v>
      </c>
      <c r="B1336">
        <v>3.4129999999999998</v>
      </c>
      <c r="C1336" s="129">
        <v>48619</v>
      </c>
    </row>
    <row r="1337" spans="1:3" outlineLevel="2" x14ac:dyDescent="0.25">
      <c r="A1337" t="s">
        <v>527</v>
      </c>
      <c r="B1337">
        <v>1.7330000000000001</v>
      </c>
      <c r="C1337" s="129">
        <v>25157</v>
      </c>
    </row>
    <row r="1338" spans="1:3" outlineLevel="2" x14ac:dyDescent="0.25">
      <c r="A1338" t="s">
        <v>527</v>
      </c>
      <c r="B1338">
        <v>3.1640000000000001</v>
      </c>
      <c r="C1338" s="129">
        <v>45443</v>
      </c>
    </row>
    <row r="1339" spans="1:3" s="147" customFormat="1" outlineLevel="1" x14ac:dyDescent="0.25">
      <c r="A1339" s="130" t="s">
        <v>860</v>
      </c>
      <c r="B1339" s="147">
        <f>SUBTOTAL(9,B1334:B1338)</f>
        <v>24.315000000000001</v>
      </c>
      <c r="C1339" s="129">
        <f>SUBTOTAL(9,C1334:C1338)</f>
        <v>339539</v>
      </c>
    </row>
    <row r="1340" spans="1:3" outlineLevel="2" x14ac:dyDescent="0.25">
      <c r="A1340" t="s">
        <v>314</v>
      </c>
      <c r="B1340">
        <v>5.593</v>
      </c>
      <c r="C1340" s="129">
        <v>284506</v>
      </c>
    </row>
    <row r="1341" spans="1:3" outlineLevel="2" x14ac:dyDescent="0.25">
      <c r="A1341" t="s">
        <v>314</v>
      </c>
      <c r="B1341">
        <v>6.6340000000000003</v>
      </c>
      <c r="C1341" s="129">
        <v>337249</v>
      </c>
    </row>
    <row r="1342" spans="1:3" outlineLevel="2" x14ac:dyDescent="0.25">
      <c r="A1342" t="s">
        <v>314</v>
      </c>
      <c r="B1342">
        <v>11.013999999999999</v>
      </c>
      <c r="C1342" s="129">
        <v>560075</v>
      </c>
    </row>
    <row r="1343" spans="1:3" outlineLevel="2" x14ac:dyDescent="0.25">
      <c r="A1343" t="s">
        <v>314</v>
      </c>
      <c r="B1343">
        <v>6.64</v>
      </c>
      <c r="C1343" s="129">
        <v>332371</v>
      </c>
    </row>
    <row r="1344" spans="1:3" outlineLevel="2" x14ac:dyDescent="0.25">
      <c r="A1344" t="s">
        <v>314</v>
      </c>
      <c r="B1344">
        <v>10.606999999999999</v>
      </c>
      <c r="C1344" s="129">
        <v>527483</v>
      </c>
    </row>
    <row r="1345" spans="1:3" s="147" customFormat="1" outlineLevel="1" x14ac:dyDescent="0.25">
      <c r="A1345" s="130" t="s">
        <v>861</v>
      </c>
      <c r="B1345" s="147">
        <f>SUBTOTAL(9,B1340:B1344)</f>
        <v>40.488</v>
      </c>
      <c r="C1345" s="129">
        <f>SUBTOTAL(9,C1340:C1344)</f>
        <v>2041684</v>
      </c>
    </row>
    <row r="1346" spans="1:3" outlineLevel="2" x14ac:dyDescent="0.25">
      <c r="A1346" t="s">
        <v>593</v>
      </c>
      <c r="B1346">
        <v>18.007000000000001</v>
      </c>
      <c r="C1346" s="129">
        <v>527200</v>
      </c>
    </row>
    <row r="1347" spans="1:3" outlineLevel="2" x14ac:dyDescent="0.25">
      <c r="A1347" t="s">
        <v>593</v>
      </c>
      <c r="B1347">
        <v>36.218000000000004</v>
      </c>
      <c r="C1347" s="129">
        <v>1053088</v>
      </c>
    </row>
    <row r="1348" spans="1:3" outlineLevel="2" x14ac:dyDescent="0.25">
      <c r="A1348" t="s">
        <v>593</v>
      </c>
      <c r="B1348">
        <v>37.895000000000003</v>
      </c>
      <c r="C1348" s="129">
        <v>1072833</v>
      </c>
    </row>
    <row r="1349" spans="1:3" outlineLevel="2" x14ac:dyDescent="0.25">
      <c r="A1349" t="s">
        <v>593</v>
      </c>
      <c r="B1349">
        <v>46.030999999999999</v>
      </c>
      <c r="C1349" s="129">
        <v>1280120</v>
      </c>
    </row>
    <row r="1350" spans="1:3" outlineLevel="2" x14ac:dyDescent="0.25">
      <c r="A1350" t="s">
        <v>593</v>
      </c>
      <c r="B1350">
        <v>77.457999999999998</v>
      </c>
      <c r="C1350" s="129">
        <v>2195024</v>
      </c>
    </row>
    <row r="1351" spans="1:3" s="147" customFormat="1" outlineLevel="1" x14ac:dyDescent="0.25">
      <c r="A1351" s="130" t="s">
        <v>862</v>
      </c>
      <c r="B1351" s="147">
        <f>SUBTOTAL(9,B1346:B1350)</f>
        <v>215.60900000000001</v>
      </c>
      <c r="C1351" s="129">
        <f>SUBTOTAL(9,C1346:C1350)</f>
        <v>6128265</v>
      </c>
    </row>
    <row r="1352" spans="1:3" outlineLevel="2" x14ac:dyDescent="0.25">
      <c r="A1352" t="s">
        <v>650</v>
      </c>
      <c r="B1352">
        <v>109.833</v>
      </c>
      <c r="C1352" s="129">
        <v>1177148</v>
      </c>
    </row>
    <row r="1353" spans="1:3" outlineLevel="2" x14ac:dyDescent="0.25">
      <c r="A1353" t="s">
        <v>650</v>
      </c>
      <c r="B1353">
        <v>163.03200000000001</v>
      </c>
      <c r="C1353" s="129">
        <v>1645838</v>
      </c>
    </row>
    <row r="1354" spans="1:3" outlineLevel="2" x14ac:dyDescent="0.25">
      <c r="A1354" t="s">
        <v>650</v>
      </c>
      <c r="B1354">
        <v>327.61900000000003</v>
      </c>
      <c r="C1354" s="129">
        <v>3327054</v>
      </c>
    </row>
    <row r="1355" spans="1:3" outlineLevel="2" x14ac:dyDescent="0.25">
      <c r="A1355" t="s">
        <v>650</v>
      </c>
      <c r="B1355">
        <v>221.209</v>
      </c>
      <c r="C1355" s="129">
        <v>2381147</v>
      </c>
    </row>
    <row r="1356" spans="1:3" outlineLevel="2" x14ac:dyDescent="0.25">
      <c r="A1356" t="s">
        <v>650</v>
      </c>
      <c r="B1356">
        <v>226.83600000000001</v>
      </c>
      <c r="C1356" s="129">
        <v>2545470</v>
      </c>
    </row>
    <row r="1357" spans="1:3" s="147" customFormat="1" outlineLevel="1" x14ac:dyDescent="0.25">
      <c r="A1357" s="130" t="s">
        <v>863</v>
      </c>
      <c r="B1357" s="147">
        <f>SUBTOTAL(9,B1352:B1356)</f>
        <v>1048.529</v>
      </c>
      <c r="C1357" s="129">
        <f>SUBTOTAL(9,C1352:C1356)</f>
        <v>11076657</v>
      </c>
    </row>
    <row r="1358" spans="1:3" outlineLevel="2" x14ac:dyDescent="0.25">
      <c r="A1358" t="s">
        <v>431</v>
      </c>
      <c r="B1358">
        <v>0.70599999999999996</v>
      </c>
      <c r="C1358" s="129">
        <v>64513</v>
      </c>
    </row>
    <row r="1359" spans="1:3" outlineLevel="2" x14ac:dyDescent="0.25">
      <c r="A1359" t="s">
        <v>431</v>
      </c>
      <c r="B1359">
        <v>0.84799999999999998</v>
      </c>
      <c r="C1359" s="129">
        <v>75999</v>
      </c>
    </row>
    <row r="1360" spans="1:3" outlineLevel="2" x14ac:dyDescent="0.25">
      <c r="A1360" t="s">
        <v>431</v>
      </c>
      <c r="B1360">
        <v>1.6319999999999999</v>
      </c>
      <c r="C1360" s="129">
        <v>144223</v>
      </c>
    </row>
    <row r="1361" spans="1:3" outlineLevel="2" x14ac:dyDescent="0.25">
      <c r="A1361" t="s">
        <v>431</v>
      </c>
      <c r="B1361">
        <v>1.9750000000000001</v>
      </c>
      <c r="C1361" s="129">
        <v>174417</v>
      </c>
    </row>
    <row r="1362" spans="1:3" outlineLevel="2" x14ac:dyDescent="0.25">
      <c r="A1362" t="s">
        <v>431</v>
      </c>
      <c r="B1362">
        <v>4.2430000000000003</v>
      </c>
      <c r="C1362" s="129">
        <v>386600</v>
      </c>
    </row>
    <row r="1363" spans="1:3" s="147" customFormat="1" outlineLevel="1" x14ac:dyDescent="0.25">
      <c r="A1363" s="130" t="s">
        <v>864</v>
      </c>
      <c r="B1363" s="147">
        <f>SUBTOTAL(9,B1358:B1362)</f>
        <v>9.4039999999999999</v>
      </c>
      <c r="C1363" s="129">
        <f>SUBTOTAL(9,C1358:C1362)</f>
        <v>845752</v>
      </c>
    </row>
    <row r="1364" spans="1:3" outlineLevel="2" x14ac:dyDescent="0.25">
      <c r="A1364" t="s">
        <v>378</v>
      </c>
      <c r="B1364">
        <v>22.048999999999999</v>
      </c>
      <c r="C1364" s="129">
        <v>265922</v>
      </c>
    </row>
    <row r="1365" spans="1:3" outlineLevel="2" x14ac:dyDescent="0.25">
      <c r="A1365" t="s">
        <v>378</v>
      </c>
      <c r="B1365">
        <v>8.593</v>
      </c>
      <c r="C1365" s="129">
        <v>102719</v>
      </c>
    </row>
    <row r="1366" spans="1:3" outlineLevel="2" x14ac:dyDescent="0.25">
      <c r="A1366" t="s">
        <v>378</v>
      </c>
      <c r="B1366">
        <v>18.010999999999999</v>
      </c>
      <c r="C1366" s="129">
        <v>218446</v>
      </c>
    </row>
    <row r="1367" spans="1:3" outlineLevel="2" x14ac:dyDescent="0.25">
      <c r="A1367" t="s">
        <v>378</v>
      </c>
      <c r="B1367">
        <v>7.8940000000000001</v>
      </c>
      <c r="C1367" s="129">
        <v>95386</v>
      </c>
    </row>
    <row r="1368" spans="1:3" outlineLevel="2" x14ac:dyDescent="0.25">
      <c r="A1368" t="s">
        <v>378</v>
      </c>
      <c r="B1368">
        <v>9.4760000000000009</v>
      </c>
      <c r="C1368" s="129">
        <v>114263</v>
      </c>
    </row>
    <row r="1369" spans="1:3" s="147" customFormat="1" outlineLevel="1" x14ac:dyDescent="0.25">
      <c r="A1369" s="130" t="s">
        <v>865</v>
      </c>
      <c r="B1369" s="147">
        <f>SUBTOTAL(9,B1364:B1368)</f>
        <v>66.022999999999996</v>
      </c>
      <c r="C1369" s="129">
        <f>SUBTOTAL(9,C1364:C1368)</f>
        <v>796736</v>
      </c>
    </row>
    <row r="1370" spans="1:3" outlineLevel="2" x14ac:dyDescent="0.25">
      <c r="A1370" t="s">
        <v>432</v>
      </c>
      <c r="B1370">
        <v>43.552999999999997</v>
      </c>
      <c r="C1370" s="129">
        <v>1462777</v>
      </c>
    </row>
    <row r="1371" spans="1:3" outlineLevel="2" x14ac:dyDescent="0.25">
      <c r="A1371" t="s">
        <v>432</v>
      </c>
      <c r="B1371">
        <v>119.931</v>
      </c>
      <c r="C1371" s="129">
        <v>3989695</v>
      </c>
    </row>
    <row r="1372" spans="1:3" outlineLevel="2" x14ac:dyDescent="0.25">
      <c r="A1372" t="s">
        <v>432</v>
      </c>
      <c r="B1372">
        <v>3.5609999999999999</v>
      </c>
      <c r="C1372" s="129">
        <v>116767</v>
      </c>
    </row>
    <row r="1373" spans="1:3" outlineLevel="2" x14ac:dyDescent="0.25">
      <c r="A1373" t="s">
        <v>432</v>
      </c>
      <c r="B1373">
        <v>37.869999999999997</v>
      </c>
      <c r="C1373" s="129">
        <v>1214899</v>
      </c>
    </row>
    <row r="1374" spans="1:3" outlineLevel="2" x14ac:dyDescent="0.25">
      <c r="A1374" t="s">
        <v>432</v>
      </c>
      <c r="B1374">
        <v>132.27000000000001</v>
      </c>
      <c r="C1374" s="129">
        <v>4130514</v>
      </c>
    </row>
    <row r="1375" spans="1:3" s="147" customFormat="1" outlineLevel="1" x14ac:dyDescent="0.25">
      <c r="A1375" s="130" t="s">
        <v>866</v>
      </c>
      <c r="B1375" s="147">
        <f>SUBTOTAL(9,B1370:B1374)</f>
        <v>337.185</v>
      </c>
      <c r="C1375" s="129">
        <f>SUBTOTAL(9,C1370:C1374)</f>
        <v>10914652</v>
      </c>
    </row>
    <row r="1376" spans="1:3" outlineLevel="2" x14ac:dyDescent="0.25">
      <c r="A1376" t="s">
        <v>346</v>
      </c>
      <c r="B1376">
        <v>0.96</v>
      </c>
      <c r="C1376" s="129">
        <v>1477</v>
      </c>
    </row>
    <row r="1377" spans="1:3" outlineLevel="2" x14ac:dyDescent="0.25">
      <c r="A1377" t="s">
        <v>346</v>
      </c>
      <c r="B1377">
        <v>1.097</v>
      </c>
      <c r="C1377" s="129">
        <v>1654</v>
      </c>
    </row>
    <row r="1378" spans="1:3" outlineLevel="2" x14ac:dyDescent="0.25">
      <c r="A1378" t="s">
        <v>346</v>
      </c>
      <c r="B1378">
        <v>2.4820000000000002</v>
      </c>
      <c r="C1378" s="129">
        <v>3668</v>
      </c>
    </row>
    <row r="1379" spans="1:3" outlineLevel="2" x14ac:dyDescent="0.25">
      <c r="A1379" t="s">
        <v>346</v>
      </c>
      <c r="B1379">
        <v>0.23100000000000001</v>
      </c>
      <c r="C1379">
        <v>335</v>
      </c>
    </row>
    <row r="1380" spans="1:3" outlineLevel="2" x14ac:dyDescent="0.25">
      <c r="A1380" t="s">
        <v>346</v>
      </c>
      <c r="B1380">
        <v>0.45300000000000001</v>
      </c>
      <c r="C1380">
        <v>643</v>
      </c>
    </row>
    <row r="1381" spans="1:3" s="147" customFormat="1" outlineLevel="1" x14ac:dyDescent="0.25">
      <c r="A1381" s="130" t="s">
        <v>867</v>
      </c>
      <c r="B1381" s="147">
        <f>SUBTOTAL(9,B1376:B1380)</f>
        <v>5.2229999999999999</v>
      </c>
      <c r="C1381" s="147">
        <f>SUBTOTAL(9,C1376:C1380)</f>
        <v>7777</v>
      </c>
    </row>
    <row r="1382" spans="1:3" outlineLevel="2" x14ac:dyDescent="0.25">
      <c r="A1382" t="s">
        <v>388</v>
      </c>
      <c r="B1382">
        <v>5.9950000000000001</v>
      </c>
      <c r="C1382" s="129">
        <v>55771</v>
      </c>
    </row>
    <row r="1383" spans="1:3" outlineLevel="2" x14ac:dyDescent="0.25">
      <c r="A1383" t="s">
        <v>388</v>
      </c>
      <c r="B1383">
        <v>10.055</v>
      </c>
      <c r="C1383" s="129">
        <v>91685</v>
      </c>
    </row>
    <row r="1384" spans="1:3" outlineLevel="2" x14ac:dyDescent="0.25">
      <c r="A1384" t="s">
        <v>388</v>
      </c>
      <c r="B1384">
        <v>31.324000000000002</v>
      </c>
      <c r="C1384" s="129">
        <v>278829</v>
      </c>
    </row>
    <row r="1385" spans="1:3" outlineLevel="2" x14ac:dyDescent="0.25">
      <c r="A1385" t="s">
        <v>388</v>
      </c>
      <c r="B1385">
        <v>15.241</v>
      </c>
      <c r="C1385" s="129">
        <v>133584</v>
      </c>
    </row>
    <row r="1386" spans="1:3" outlineLevel="2" x14ac:dyDescent="0.25">
      <c r="A1386" t="s">
        <v>388</v>
      </c>
      <c r="B1386">
        <v>32.402999999999999</v>
      </c>
      <c r="C1386" s="129">
        <v>277917</v>
      </c>
    </row>
    <row r="1387" spans="1:3" s="147" customFormat="1" outlineLevel="1" x14ac:dyDescent="0.25">
      <c r="A1387" s="130" t="s">
        <v>868</v>
      </c>
      <c r="B1387" s="147">
        <f>SUBTOTAL(9,B1382:B1386)</f>
        <v>95.018000000000001</v>
      </c>
      <c r="C1387" s="129">
        <f>SUBTOTAL(9,C1382:C1386)</f>
        <v>837786</v>
      </c>
    </row>
    <row r="1388" spans="1:3" outlineLevel="2" x14ac:dyDescent="0.25">
      <c r="A1388" t="s">
        <v>1033</v>
      </c>
      <c r="B1388">
        <v>0.22900000000000001</v>
      </c>
      <c r="C1388" s="129">
        <v>14300</v>
      </c>
    </row>
    <row r="1389" spans="1:3" outlineLevel="2" x14ac:dyDescent="0.25">
      <c r="A1389" t="s">
        <v>1033</v>
      </c>
      <c r="B1389">
        <v>2.5000000000000001E-2</v>
      </c>
      <c r="C1389" s="129">
        <v>1735</v>
      </c>
    </row>
    <row r="1390" spans="1:3" outlineLevel="2" x14ac:dyDescent="0.25">
      <c r="A1390" t="s">
        <v>1033</v>
      </c>
      <c r="B1390">
        <v>5.7000000000000002E-2</v>
      </c>
      <c r="C1390" s="129">
        <v>4260</v>
      </c>
    </row>
    <row r="1391" spans="1:3" outlineLevel="2" x14ac:dyDescent="0.25">
      <c r="A1391" t="s">
        <v>1033</v>
      </c>
      <c r="B1391">
        <v>0.751</v>
      </c>
      <c r="C1391" s="129">
        <v>62100</v>
      </c>
    </row>
    <row r="1392" spans="1:3" outlineLevel="2" x14ac:dyDescent="0.25">
      <c r="A1392" t="s">
        <v>1033</v>
      </c>
      <c r="B1392">
        <v>1.7000000000000001E-2</v>
      </c>
      <c r="C1392" s="129">
        <v>1501</v>
      </c>
    </row>
    <row r="1393" spans="1:3" s="147" customFormat="1" outlineLevel="1" x14ac:dyDescent="0.25">
      <c r="A1393" s="130" t="s">
        <v>1037</v>
      </c>
      <c r="B1393" s="147">
        <f>SUBTOTAL(9,B1388:B1392)</f>
        <v>1.079</v>
      </c>
      <c r="C1393" s="129">
        <f>SUBTOTAL(9,C1388:C1392)</f>
        <v>83896</v>
      </c>
    </row>
    <row r="1394" spans="1:3" outlineLevel="2" x14ac:dyDescent="0.25">
      <c r="A1394" t="s">
        <v>1034</v>
      </c>
      <c r="B1394">
        <v>1E-3</v>
      </c>
      <c r="C1394">
        <v>10</v>
      </c>
    </row>
    <row r="1395" spans="1:3" outlineLevel="2" x14ac:dyDescent="0.25">
      <c r="A1395" t="s">
        <v>1034</v>
      </c>
      <c r="B1395">
        <v>1E-3</v>
      </c>
      <c r="C1395">
        <v>13</v>
      </c>
    </row>
    <row r="1396" spans="1:3" outlineLevel="2" x14ac:dyDescent="0.25">
      <c r="A1396" t="s">
        <v>1034</v>
      </c>
      <c r="B1396">
        <v>0</v>
      </c>
      <c r="C1396">
        <v>2</v>
      </c>
    </row>
    <row r="1397" spans="1:3" outlineLevel="2" x14ac:dyDescent="0.25">
      <c r="A1397" t="s">
        <v>1034</v>
      </c>
      <c r="B1397">
        <v>0</v>
      </c>
      <c r="C1397">
        <v>1</v>
      </c>
    </row>
    <row r="1398" spans="1:3" outlineLevel="2" x14ac:dyDescent="0.25">
      <c r="A1398" t="s">
        <v>1034</v>
      </c>
      <c r="B1398">
        <v>0</v>
      </c>
      <c r="C1398">
        <v>2</v>
      </c>
    </row>
    <row r="1399" spans="1:3" s="147" customFormat="1" outlineLevel="1" x14ac:dyDescent="0.25">
      <c r="A1399" s="130" t="s">
        <v>1038</v>
      </c>
      <c r="B1399" s="147">
        <f>SUBTOTAL(9,B1394:B1398)</f>
        <v>2E-3</v>
      </c>
      <c r="C1399" s="147">
        <f>SUBTOTAL(9,C1394:C1398)</f>
        <v>28</v>
      </c>
    </row>
    <row r="1400" spans="1:3" outlineLevel="2" x14ac:dyDescent="0.25">
      <c r="A1400" t="s">
        <v>379</v>
      </c>
      <c r="B1400">
        <v>13.853999999999999</v>
      </c>
      <c r="C1400" s="129">
        <v>75596</v>
      </c>
    </row>
    <row r="1401" spans="1:3" outlineLevel="2" x14ac:dyDescent="0.25">
      <c r="A1401" t="s">
        <v>379</v>
      </c>
      <c r="B1401">
        <v>5.37</v>
      </c>
      <c r="C1401" s="129">
        <v>29354</v>
      </c>
    </row>
    <row r="1402" spans="1:3" outlineLevel="2" x14ac:dyDescent="0.25">
      <c r="A1402" t="s">
        <v>379</v>
      </c>
      <c r="B1402">
        <v>3.4649999999999999</v>
      </c>
      <c r="C1402" s="129">
        <v>18860</v>
      </c>
    </row>
    <row r="1403" spans="1:3" outlineLevel="2" x14ac:dyDescent="0.25">
      <c r="A1403" t="s">
        <v>379</v>
      </c>
      <c r="B1403">
        <v>5.4489999999999998</v>
      </c>
      <c r="C1403" s="129">
        <v>29798</v>
      </c>
    </row>
    <row r="1404" spans="1:3" outlineLevel="2" x14ac:dyDescent="0.25">
      <c r="A1404" t="s">
        <v>379</v>
      </c>
      <c r="B1404">
        <v>7.5330000000000004</v>
      </c>
      <c r="C1404" s="129">
        <v>41028</v>
      </c>
    </row>
    <row r="1405" spans="1:3" s="147" customFormat="1" outlineLevel="1" x14ac:dyDescent="0.25">
      <c r="A1405" s="130" t="s">
        <v>869</v>
      </c>
      <c r="B1405" s="147">
        <f>SUBTOTAL(9,B1400:B1404)</f>
        <v>35.670999999999999</v>
      </c>
      <c r="C1405" s="129">
        <f>SUBTOTAL(9,C1400:C1404)</f>
        <v>194636</v>
      </c>
    </row>
    <row r="1406" spans="1:3" outlineLevel="2" x14ac:dyDescent="0.25">
      <c r="A1406" t="s">
        <v>285</v>
      </c>
      <c r="B1406">
        <v>7.9660000000000002</v>
      </c>
      <c r="C1406" s="129">
        <v>378486</v>
      </c>
    </row>
    <row r="1407" spans="1:3" outlineLevel="2" x14ac:dyDescent="0.25">
      <c r="A1407" t="s">
        <v>285</v>
      </c>
      <c r="B1407">
        <v>4.1529999999999996</v>
      </c>
      <c r="C1407" s="129">
        <v>196658</v>
      </c>
    </row>
    <row r="1408" spans="1:3" outlineLevel="2" x14ac:dyDescent="0.25">
      <c r="A1408" t="s">
        <v>285</v>
      </c>
      <c r="B1408">
        <v>6.32</v>
      </c>
      <c r="C1408" s="129">
        <v>296380</v>
      </c>
    </row>
    <row r="1409" spans="1:3" outlineLevel="2" x14ac:dyDescent="0.25">
      <c r="A1409" t="s">
        <v>285</v>
      </c>
      <c r="B1409">
        <v>9.3239999999999998</v>
      </c>
      <c r="C1409" s="129">
        <v>433975</v>
      </c>
    </row>
    <row r="1410" spans="1:3" outlineLevel="2" x14ac:dyDescent="0.25">
      <c r="A1410" t="s">
        <v>285</v>
      </c>
      <c r="B1410">
        <v>5.5279999999999996</v>
      </c>
      <c r="C1410" s="129">
        <v>257434</v>
      </c>
    </row>
    <row r="1411" spans="1:3" s="147" customFormat="1" outlineLevel="1" x14ac:dyDescent="0.25">
      <c r="A1411" s="130" t="s">
        <v>870</v>
      </c>
      <c r="B1411" s="147">
        <f>SUBTOTAL(9,B1406:B1410)</f>
        <v>33.290999999999997</v>
      </c>
      <c r="C1411" s="129">
        <f>SUBTOTAL(9,C1406:C1410)</f>
        <v>1562933</v>
      </c>
    </row>
    <row r="1412" spans="1:3" outlineLevel="2" x14ac:dyDescent="0.25">
      <c r="A1412" t="s">
        <v>347</v>
      </c>
      <c r="B1412">
        <v>15.352</v>
      </c>
      <c r="C1412" s="129">
        <v>348472</v>
      </c>
    </row>
    <row r="1413" spans="1:3" outlineLevel="2" x14ac:dyDescent="0.25">
      <c r="A1413" t="s">
        <v>347</v>
      </c>
      <c r="B1413">
        <v>66.600999999999999</v>
      </c>
      <c r="C1413" s="129">
        <v>1486429</v>
      </c>
    </row>
    <row r="1414" spans="1:3" outlineLevel="2" x14ac:dyDescent="0.25">
      <c r="A1414" t="s">
        <v>347</v>
      </c>
      <c r="B1414">
        <v>32.177</v>
      </c>
      <c r="C1414" s="129">
        <v>747666</v>
      </c>
    </row>
    <row r="1415" spans="1:3" outlineLevel="2" x14ac:dyDescent="0.25">
      <c r="A1415" t="s">
        <v>347</v>
      </c>
      <c r="B1415">
        <v>28.143000000000001</v>
      </c>
      <c r="C1415" s="129">
        <v>642504</v>
      </c>
    </row>
    <row r="1416" spans="1:3" outlineLevel="2" x14ac:dyDescent="0.25">
      <c r="A1416" t="s">
        <v>347</v>
      </c>
      <c r="B1416">
        <v>66.783000000000001</v>
      </c>
      <c r="C1416" s="129">
        <v>1524018</v>
      </c>
    </row>
    <row r="1417" spans="1:3" s="147" customFormat="1" outlineLevel="1" x14ac:dyDescent="0.25">
      <c r="A1417" s="130" t="s">
        <v>871</v>
      </c>
      <c r="B1417" s="147">
        <f>SUBTOTAL(9,B1412:B1416)</f>
        <v>209.05599999999998</v>
      </c>
      <c r="C1417" s="129">
        <f>SUBTOTAL(9,C1412:C1416)</f>
        <v>4749089</v>
      </c>
    </row>
    <row r="1418" spans="1:3" outlineLevel="2" x14ac:dyDescent="0.25">
      <c r="A1418" t="s">
        <v>496</v>
      </c>
      <c r="B1418">
        <v>5.0640000000000001</v>
      </c>
      <c r="C1418" s="129">
        <v>20330</v>
      </c>
    </row>
    <row r="1419" spans="1:3" outlineLevel="2" x14ac:dyDescent="0.25">
      <c r="A1419" t="s">
        <v>496</v>
      </c>
      <c r="B1419">
        <v>6.1550000000000002</v>
      </c>
      <c r="C1419" s="129">
        <v>25491</v>
      </c>
    </row>
    <row r="1420" spans="1:3" outlineLevel="2" x14ac:dyDescent="0.25">
      <c r="A1420" t="s">
        <v>496</v>
      </c>
      <c r="B1420">
        <v>2.3090000000000002</v>
      </c>
      <c r="C1420" s="129">
        <v>9550</v>
      </c>
    </row>
    <row r="1421" spans="1:3" outlineLevel="2" x14ac:dyDescent="0.25">
      <c r="A1421" t="s">
        <v>496</v>
      </c>
      <c r="B1421">
        <v>7.0940000000000003</v>
      </c>
      <c r="C1421" s="129">
        <v>29473</v>
      </c>
    </row>
    <row r="1422" spans="1:3" outlineLevel="2" x14ac:dyDescent="0.25">
      <c r="A1422" t="s">
        <v>496</v>
      </c>
      <c r="B1422">
        <v>19.3</v>
      </c>
      <c r="C1422" s="129">
        <v>78637</v>
      </c>
    </row>
    <row r="1423" spans="1:3" s="147" customFormat="1" outlineLevel="1" x14ac:dyDescent="0.25">
      <c r="A1423" s="130" t="s">
        <v>872</v>
      </c>
      <c r="B1423" s="147">
        <f>SUBTOTAL(9,B1418:B1422)</f>
        <v>39.922000000000004</v>
      </c>
      <c r="C1423" s="129">
        <f>SUBTOTAL(9,C1418:C1422)</f>
        <v>163481</v>
      </c>
    </row>
    <row r="1424" spans="1:3" outlineLevel="2" x14ac:dyDescent="0.25">
      <c r="A1424" t="s">
        <v>348</v>
      </c>
      <c r="B1424">
        <v>4.2830000000000004</v>
      </c>
      <c r="C1424" s="129">
        <v>117929</v>
      </c>
    </row>
    <row r="1425" spans="1:3" outlineLevel="2" x14ac:dyDescent="0.25">
      <c r="A1425" t="s">
        <v>348</v>
      </c>
      <c r="B1425">
        <v>11.4</v>
      </c>
      <c r="C1425" s="129">
        <v>307494</v>
      </c>
    </row>
    <row r="1426" spans="1:3" outlineLevel="2" x14ac:dyDescent="0.25">
      <c r="A1426" t="s">
        <v>348</v>
      </c>
      <c r="B1426">
        <v>3.7639999999999998</v>
      </c>
      <c r="C1426" s="129">
        <v>106122</v>
      </c>
    </row>
    <row r="1427" spans="1:3" outlineLevel="2" x14ac:dyDescent="0.25">
      <c r="A1427" t="s">
        <v>348</v>
      </c>
      <c r="B1427">
        <v>4.0670000000000002</v>
      </c>
      <c r="C1427" s="129">
        <v>114017</v>
      </c>
    </row>
    <row r="1428" spans="1:3" outlineLevel="2" x14ac:dyDescent="0.25">
      <c r="A1428" t="s">
        <v>348</v>
      </c>
      <c r="B1428">
        <v>7.476</v>
      </c>
      <c r="C1428" s="129">
        <v>207165</v>
      </c>
    </row>
    <row r="1429" spans="1:3" s="147" customFormat="1" outlineLevel="1" x14ac:dyDescent="0.25">
      <c r="A1429" s="130" t="s">
        <v>873</v>
      </c>
      <c r="B1429" s="147">
        <f>SUBTOTAL(9,B1424:B1428)</f>
        <v>30.99</v>
      </c>
      <c r="C1429" s="129">
        <f>SUBTOTAL(9,C1424:C1428)</f>
        <v>852727</v>
      </c>
    </row>
    <row r="1430" spans="1:3" outlineLevel="2" x14ac:dyDescent="0.25">
      <c r="A1430" t="s">
        <v>286</v>
      </c>
      <c r="B1430">
        <v>30.097000000000001</v>
      </c>
      <c r="C1430" s="129">
        <v>3885261</v>
      </c>
    </row>
    <row r="1431" spans="1:3" outlineLevel="2" x14ac:dyDescent="0.25">
      <c r="A1431" t="s">
        <v>286</v>
      </c>
      <c r="B1431">
        <v>42.31</v>
      </c>
      <c r="C1431" s="129">
        <v>5420434</v>
      </c>
    </row>
    <row r="1432" spans="1:3" outlineLevel="2" x14ac:dyDescent="0.25">
      <c r="A1432" t="s">
        <v>286</v>
      </c>
      <c r="B1432">
        <v>29.361999999999998</v>
      </c>
      <c r="C1432" s="129">
        <v>3744083</v>
      </c>
    </row>
    <row r="1433" spans="1:3" outlineLevel="2" x14ac:dyDescent="0.25">
      <c r="A1433" t="s">
        <v>286</v>
      </c>
      <c r="B1433">
        <v>38.777999999999999</v>
      </c>
      <c r="C1433" s="129">
        <v>4901867</v>
      </c>
    </row>
    <row r="1434" spans="1:3" outlineLevel="2" x14ac:dyDescent="0.25">
      <c r="A1434" t="s">
        <v>286</v>
      </c>
      <c r="B1434">
        <v>62.688000000000002</v>
      </c>
      <c r="C1434" s="129">
        <v>7897963</v>
      </c>
    </row>
    <row r="1435" spans="1:3" s="147" customFormat="1" outlineLevel="1" x14ac:dyDescent="0.25">
      <c r="A1435" s="130" t="s">
        <v>874</v>
      </c>
      <c r="B1435" s="147">
        <f>SUBTOTAL(9,B1430:B1434)</f>
        <v>203.23500000000001</v>
      </c>
      <c r="C1435" s="129">
        <f>SUBTOTAL(9,C1430:C1434)</f>
        <v>25849608</v>
      </c>
    </row>
    <row r="1436" spans="1:3" outlineLevel="2" x14ac:dyDescent="0.25">
      <c r="A1436" t="s">
        <v>287</v>
      </c>
      <c r="B1436">
        <v>15.063000000000001</v>
      </c>
      <c r="C1436" s="129">
        <v>1078470</v>
      </c>
    </row>
    <row r="1437" spans="1:3" outlineLevel="2" x14ac:dyDescent="0.25">
      <c r="A1437" t="s">
        <v>287</v>
      </c>
      <c r="B1437">
        <v>10.451000000000001</v>
      </c>
      <c r="C1437" s="129">
        <v>751772</v>
      </c>
    </row>
    <row r="1438" spans="1:3" outlineLevel="2" x14ac:dyDescent="0.25">
      <c r="A1438" t="s">
        <v>287</v>
      </c>
      <c r="B1438">
        <v>21.896000000000001</v>
      </c>
      <c r="C1438" s="129">
        <v>1565189</v>
      </c>
    </row>
    <row r="1439" spans="1:3" outlineLevel="2" x14ac:dyDescent="0.25">
      <c r="A1439" t="s">
        <v>287</v>
      </c>
      <c r="B1439">
        <v>29.509</v>
      </c>
      <c r="C1439" s="129">
        <v>2069701</v>
      </c>
    </row>
    <row r="1440" spans="1:3" outlineLevel="2" x14ac:dyDescent="0.25">
      <c r="A1440" t="s">
        <v>287</v>
      </c>
      <c r="B1440">
        <v>21.042000000000002</v>
      </c>
      <c r="C1440" s="129">
        <v>1495086</v>
      </c>
    </row>
    <row r="1441" spans="1:3" s="147" customFormat="1" outlineLevel="1" x14ac:dyDescent="0.25">
      <c r="A1441" s="130" t="s">
        <v>875</v>
      </c>
      <c r="B1441" s="147">
        <f>SUBTOTAL(9,B1436:B1440)</f>
        <v>97.961000000000013</v>
      </c>
      <c r="C1441" s="129">
        <f>SUBTOTAL(9,C1436:C1440)</f>
        <v>6960218</v>
      </c>
    </row>
    <row r="1442" spans="1:3" outlineLevel="2" x14ac:dyDescent="0.25">
      <c r="A1442" t="s">
        <v>149</v>
      </c>
      <c r="B1442">
        <v>2.359</v>
      </c>
      <c r="C1442" s="129">
        <v>301981</v>
      </c>
    </row>
    <row r="1443" spans="1:3" outlineLevel="2" x14ac:dyDescent="0.25">
      <c r="A1443" t="s">
        <v>149</v>
      </c>
      <c r="B1443">
        <v>1.585</v>
      </c>
      <c r="C1443" s="129">
        <v>201027</v>
      </c>
    </row>
    <row r="1444" spans="1:3" outlineLevel="2" x14ac:dyDescent="0.25">
      <c r="A1444" t="s">
        <v>149</v>
      </c>
      <c r="B1444">
        <v>1.1830000000000001</v>
      </c>
      <c r="C1444" s="129">
        <v>151290</v>
      </c>
    </row>
    <row r="1445" spans="1:3" outlineLevel="2" x14ac:dyDescent="0.25">
      <c r="A1445" t="s">
        <v>149</v>
      </c>
      <c r="B1445">
        <v>3.2559999999999998</v>
      </c>
      <c r="C1445" s="129">
        <v>405855</v>
      </c>
    </row>
    <row r="1446" spans="1:3" outlineLevel="2" x14ac:dyDescent="0.25">
      <c r="A1446" t="s">
        <v>149</v>
      </c>
      <c r="B1446">
        <v>6.8310000000000004</v>
      </c>
      <c r="C1446" s="129">
        <v>847826</v>
      </c>
    </row>
    <row r="1447" spans="1:3" s="147" customFormat="1" outlineLevel="1" x14ac:dyDescent="0.25">
      <c r="A1447" s="130" t="s">
        <v>635</v>
      </c>
      <c r="B1447" s="147">
        <f>SUBTOTAL(9,B1442:B1446)</f>
        <v>15.213999999999999</v>
      </c>
      <c r="C1447" s="129">
        <f>SUBTOTAL(9,C1442:C1446)</f>
        <v>1907979</v>
      </c>
    </row>
    <row r="1448" spans="1:3" outlineLevel="2" x14ac:dyDescent="0.25">
      <c r="A1448" t="s">
        <v>433</v>
      </c>
      <c r="B1448">
        <v>47.363</v>
      </c>
      <c r="C1448" s="129">
        <v>1842499</v>
      </c>
    </row>
    <row r="1449" spans="1:3" outlineLevel="2" x14ac:dyDescent="0.25">
      <c r="A1449" t="s">
        <v>433</v>
      </c>
      <c r="B1449">
        <v>94.525999999999996</v>
      </c>
      <c r="C1449" s="129">
        <v>3632675</v>
      </c>
    </row>
    <row r="1450" spans="1:3" outlineLevel="2" x14ac:dyDescent="0.25">
      <c r="A1450" t="s">
        <v>433</v>
      </c>
      <c r="B1450">
        <v>69.754000000000005</v>
      </c>
      <c r="C1450" s="129">
        <v>2755711</v>
      </c>
    </row>
    <row r="1451" spans="1:3" outlineLevel="2" x14ac:dyDescent="0.25">
      <c r="A1451" t="s">
        <v>433</v>
      </c>
      <c r="B1451">
        <v>49.07</v>
      </c>
      <c r="C1451" s="129">
        <v>1973614</v>
      </c>
    </row>
    <row r="1452" spans="1:3" outlineLevel="2" x14ac:dyDescent="0.25">
      <c r="A1452" t="s">
        <v>433</v>
      </c>
      <c r="B1452">
        <v>107.749</v>
      </c>
      <c r="C1452" s="129">
        <v>4239968</v>
      </c>
    </row>
    <row r="1453" spans="1:3" s="147" customFormat="1" outlineLevel="1" x14ac:dyDescent="0.25">
      <c r="A1453" s="130" t="s">
        <v>876</v>
      </c>
      <c r="B1453" s="147">
        <f>SUBTOTAL(9,B1448:B1452)</f>
        <v>368.46199999999999</v>
      </c>
      <c r="C1453" s="129">
        <f>SUBTOTAL(9,C1448:C1452)</f>
        <v>14444467</v>
      </c>
    </row>
    <row r="1454" spans="1:3" outlineLevel="2" x14ac:dyDescent="0.25">
      <c r="A1454" t="s">
        <v>543</v>
      </c>
      <c r="B1454">
        <v>502.88900000000001</v>
      </c>
      <c r="C1454" s="129">
        <v>13533494</v>
      </c>
    </row>
    <row r="1455" spans="1:3" outlineLevel="2" x14ac:dyDescent="0.25">
      <c r="A1455" t="s">
        <v>543</v>
      </c>
      <c r="B1455">
        <v>216.16800000000001</v>
      </c>
      <c r="C1455" s="129">
        <v>6203208</v>
      </c>
    </row>
    <row r="1456" spans="1:3" outlineLevel="2" x14ac:dyDescent="0.25">
      <c r="A1456" t="s">
        <v>543</v>
      </c>
      <c r="B1456">
        <v>250.148</v>
      </c>
      <c r="C1456" s="129">
        <v>7185566</v>
      </c>
    </row>
    <row r="1457" spans="1:3" outlineLevel="2" x14ac:dyDescent="0.25">
      <c r="A1457" t="s">
        <v>543</v>
      </c>
      <c r="B1457">
        <v>375.61</v>
      </c>
      <c r="C1457" s="129">
        <v>10739215</v>
      </c>
    </row>
    <row r="1458" spans="1:3" outlineLevel="2" x14ac:dyDescent="0.25">
      <c r="A1458" t="s">
        <v>543</v>
      </c>
      <c r="B1458">
        <v>166.678</v>
      </c>
      <c r="C1458" s="129">
        <v>4831333</v>
      </c>
    </row>
    <row r="1459" spans="1:3" s="147" customFormat="1" outlineLevel="1" x14ac:dyDescent="0.25">
      <c r="A1459" s="130" t="s">
        <v>877</v>
      </c>
      <c r="B1459" s="147">
        <f>SUBTOTAL(9,B1454:B1458)</f>
        <v>1511.4929999999999</v>
      </c>
      <c r="C1459" s="129">
        <f>SUBTOTAL(9,C1454:C1458)</f>
        <v>42492816</v>
      </c>
    </row>
    <row r="1460" spans="1:3" outlineLevel="2" x14ac:dyDescent="0.25">
      <c r="A1460" t="s">
        <v>315</v>
      </c>
      <c r="B1460">
        <v>75.909000000000006</v>
      </c>
      <c r="C1460" s="129">
        <v>1549607</v>
      </c>
    </row>
    <row r="1461" spans="1:3" outlineLevel="2" x14ac:dyDescent="0.25">
      <c r="A1461" t="s">
        <v>315</v>
      </c>
      <c r="B1461">
        <v>112.43600000000001</v>
      </c>
      <c r="C1461" s="129">
        <v>2191287</v>
      </c>
    </row>
    <row r="1462" spans="1:3" outlineLevel="2" x14ac:dyDescent="0.25">
      <c r="A1462" t="s">
        <v>315</v>
      </c>
      <c r="B1462">
        <v>203.767</v>
      </c>
      <c r="C1462" s="129">
        <v>4002034</v>
      </c>
    </row>
    <row r="1463" spans="1:3" outlineLevel="2" x14ac:dyDescent="0.25">
      <c r="A1463" t="s">
        <v>315</v>
      </c>
      <c r="B1463">
        <v>85.346000000000004</v>
      </c>
      <c r="C1463" s="129">
        <v>1807325</v>
      </c>
    </row>
    <row r="1464" spans="1:3" outlineLevel="2" x14ac:dyDescent="0.25">
      <c r="A1464" t="s">
        <v>315</v>
      </c>
      <c r="B1464">
        <v>68.766999999999996</v>
      </c>
      <c r="C1464" s="129">
        <v>1473065</v>
      </c>
    </row>
    <row r="1465" spans="1:3" s="147" customFormat="1" outlineLevel="1" x14ac:dyDescent="0.25">
      <c r="A1465" s="130" t="s">
        <v>878</v>
      </c>
      <c r="B1465" s="147">
        <f>SUBTOTAL(9,B1460:B1464)</f>
        <v>546.22500000000002</v>
      </c>
      <c r="C1465" s="129">
        <f>SUBTOTAL(9,C1460:C1464)</f>
        <v>11023318</v>
      </c>
    </row>
    <row r="1466" spans="1:3" outlineLevel="2" x14ac:dyDescent="0.25">
      <c r="A1466" t="s">
        <v>497</v>
      </c>
      <c r="B1466">
        <v>134.44999999999999</v>
      </c>
      <c r="C1466" s="129">
        <v>2046547</v>
      </c>
    </row>
    <row r="1467" spans="1:3" outlineLevel="2" x14ac:dyDescent="0.25">
      <c r="A1467" t="s">
        <v>497</v>
      </c>
      <c r="B1467">
        <v>161.69800000000001</v>
      </c>
      <c r="C1467" s="129">
        <v>2553040</v>
      </c>
    </row>
    <row r="1468" spans="1:3" outlineLevel="2" x14ac:dyDescent="0.25">
      <c r="A1468" t="s">
        <v>497</v>
      </c>
      <c r="B1468">
        <v>50.247</v>
      </c>
      <c r="C1468" s="129">
        <v>844973</v>
      </c>
    </row>
    <row r="1469" spans="1:3" outlineLevel="2" x14ac:dyDescent="0.25">
      <c r="A1469" t="s">
        <v>497</v>
      </c>
      <c r="B1469">
        <v>27.651</v>
      </c>
      <c r="C1469" s="129">
        <v>489299</v>
      </c>
    </row>
    <row r="1470" spans="1:3" outlineLevel="2" x14ac:dyDescent="0.25">
      <c r="A1470" t="s">
        <v>497</v>
      </c>
      <c r="B1470">
        <v>24.311</v>
      </c>
      <c r="C1470" s="129">
        <v>420427</v>
      </c>
    </row>
    <row r="1471" spans="1:3" s="147" customFormat="1" outlineLevel="1" x14ac:dyDescent="0.25">
      <c r="A1471" s="130" t="s">
        <v>879</v>
      </c>
      <c r="B1471" s="147">
        <f>SUBTOTAL(9,B1466:B1470)</f>
        <v>398.35700000000003</v>
      </c>
      <c r="C1471" s="129">
        <f>SUBTOTAL(9,C1466:C1470)</f>
        <v>6354286</v>
      </c>
    </row>
    <row r="1472" spans="1:3" outlineLevel="2" x14ac:dyDescent="0.25">
      <c r="A1472" t="s">
        <v>150</v>
      </c>
      <c r="B1472">
        <v>6.3819999999999997</v>
      </c>
      <c r="C1472" s="129">
        <v>420985</v>
      </c>
    </row>
    <row r="1473" spans="1:3" outlineLevel="2" x14ac:dyDescent="0.25">
      <c r="A1473" t="s">
        <v>150</v>
      </c>
      <c r="B1473">
        <v>7.87</v>
      </c>
      <c r="C1473" s="129">
        <v>518739</v>
      </c>
    </row>
    <row r="1474" spans="1:3" outlineLevel="2" x14ac:dyDescent="0.25">
      <c r="A1474" t="s">
        <v>150</v>
      </c>
      <c r="B1474">
        <v>4.4340000000000002</v>
      </c>
      <c r="C1474" s="129">
        <v>293883</v>
      </c>
    </row>
    <row r="1475" spans="1:3" outlineLevel="2" x14ac:dyDescent="0.25">
      <c r="A1475" t="s">
        <v>150</v>
      </c>
      <c r="B1475">
        <v>4.827</v>
      </c>
      <c r="C1475" s="129">
        <v>314849</v>
      </c>
    </row>
    <row r="1476" spans="1:3" outlineLevel="2" x14ac:dyDescent="0.25">
      <c r="A1476" t="s">
        <v>150</v>
      </c>
      <c r="B1476">
        <v>7.0190000000000001</v>
      </c>
      <c r="C1476" s="129">
        <v>451410</v>
      </c>
    </row>
    <row r="1477" spans="1:3" s="147" customFormat="1" outlineLevel="1" x14ac:dyDescent="0.25">
      <c r="A1477" s="130" t="s">
        <v>636</v>
      </c>
      <c r="B1477" s="147">
        <f>SUBTOTAL(9,B1472:B1476)</f>
        <v>30.531999999999996</v>
      </c>
      <c r="C1477" s="129">
        <f>SUBTOTAL(9,C1472:C1476)</f>
        <v>1999866</v>
      </c>
    </row>
    <row r="1478" spans="1:3" outlineLevel="2" x14ac:dyDescent="0.25">
      <c r="A1478" t="s">
        <v>581</v>
      </c>
      <c r="B1478">
        <v>3.6150000000000002</v>
      </c>
      <c r="C1478" s="129">
        <v>13206</v>
      </c>
    </row>
    <row r="1479" spans="1:3" outlineLevel="2" x14ac:dyDescent="0.25">
      <c r="A1479" t="s">
        <v>581</v>
      </c>
      <c r="B1479">
        <v>6.3769999999999998</v>
      </c>
      <c r="C1479" s="129">
        <v>22796</v>
      </c>
    </row>
    <row r="1480" spans="1:3" outlineLevel="2" x14ac:dyDescent="0.25">
      <c r="A1480" t="s">
        <v>581</v>
      </c>
      <c r="B1480">
        <v>6.1230000000000002</v>
      </c>
      <c r="C1480" s="129">
        <v>21416</v>
      </c>
    </row>
    <row r="1481" spans="1:3" outlineLevel="2" x14ac:dyDescent="0.25">
      <c r="A1481" t="s">
        <v>581</v>
      </c>
      <c r="B1481">
        <v>5.0629999999999997</v>
      </c>
      <c r="C1481" s="129">
        <v>17412</v>
      </c>
    </row>
    <row r="1482" spans="1:3" outlineLevel="2" x14ac:dyDescent="0.25">
      <c r="A1482" t="s">
        <v>581</v>
      </c>
      <c r="B1482">
        <v>6.1150000000000002</v>
      </c>
      <c r="C1482" s="129">
        <v>20803</v>
      </c>
    </row>
    <row r="1483" spans="1:3" s="147" customFormat="1" outlineLevel="1" x14ac:dyDescent="0.25">
      <c r="A1483" s="130" t="s">
        <v>880</v>
      </c>
      <c r="B1483" s="147">
        <f>SUBTOTAL(9,B1478:B1482)</f>
        <v>27.292999999999999</v>
      </c>
      <c r="C1483" s="129">
        <f>SUBTOTAL(9,C1478:C1482)</f>
        <v>95633</v>
      </c>
    </row>
    <row r="1484" spans="1:3" outlineLevel="2" x14ac:dyDescent="0.25">
      <c r="A1484" t="s">
        <v>498</v>
      </c>
      <c r="B1484">
        <v>154.59299999999999</v>
      </c>
      <c r="C1484" s="129">
        <v>2216838</v>
      </c>
    </row>
    <row r="1485" spans="1:3" outlineLevel="2" x14ac:dyDescent="0.25">
      <c r="A1485" t="s">
        <v>498</v>
      </c>
      <c r="B1485">
        <v>274.68400000000003</v>
      </c>
      <c r="C1485" s="129">
        <v>3910320</v>
      </c>
    </row>
    <row r="1486" spans="1:3" outlineLevel="2" x14ac:dyDescent="0.25">
      <c r="A1486" t="s">
        <v>498</v>
      </c>
      <c r="B1486">
        <v>320.29199999999997</v>
      </c>
      <c r="C1486" s="129">
        <v>4714659</v>
      </c>
    </row>
    <row r="1487" spans="1:3" outlineLevel="2" x14ac:dyDescent="0.25">
      <c r="A1487" t="s">
        <v>498</v>
      </c>
      <c r="B1487">
        <v>98.847999999999999</v>
      </c>
      <c r="C1487" s="129">
        <v>1548254</v>
      </c>
    </row>
    <row r="1488" spans="1:3" outlineLevel="2" x14ac:dyDescent="0.25">
      <c r="A1488" t="s">
        <v>498</v>
      </c>
      <c r="B1488">
        <v>67.004000000000005</v>
      </c>
      <c r="C1488" s="129">
        <v>1059661</v>
      </c>
    </row>
    <row r="1489" spans="1:3" s="147" customFormat="1" outlineLevel="1" x14ac:dyDescent="0.25">
      <c r="A1489" s="130" t="s">
        <v>881</v>
      </c>
      <c r="B1489" s="147">
        <f>SUBTOTAL(9,B1484:B1488)</f>
        <v>915.42099999999994</v>
      </c>
      <c r="C1489" s="129">
        <f>SUBTOTAL(9,C1484:C1488)</f>
        <v>13449732</v>
      </c>
    </row>
    <row r="1490" spans="1:3" outlineLevel="2" x14ac:dyDescent="0.25">
      <c r="A1490" t="s">
        <v>349</v>
      </c>
      <c r="B1490">
        <v>325.82799999999997</v>
      </c>
      <c r="C1490" s="129">
        <v>5362507</v>
      </c>
    </row>
    <row r="1491" spans="1:3" outlineLevel="2" x14ac:dyDescent="0.25">
      <c r="A1491" t="s">
        <v>349</v>
      </c>
      <c r="B1491">
        <v>195.78299999999999</v>
      </c>
      <c r="C1491" s="129">
        <v>3140065</v>
      </c>
    </row>
    <row r="1492" spans="1:3" outlineLevel="2" x14ac:dyDescent="0.25">
      <c r="A1492" t="s">
        <v>349</v>
      </c>
      <c r="B1492">
        <v>630.72900000000004</v>
      </c>
      <c r="C1492" s="129">
        <v>10107674</v>
      </c>
    </row>
    <row r="1493" spans="1:3" outlineLevel="2" x14ac:dyDescent="0.25">
      <c r="A1493" t="s">
        <v>349</v>
      </c>
      <c r="B1493">
        <v>24.37</v>
      </c>
      <c r="C1493" s="129">
        <v>393061</v>
      </c>
    </row>
    <row r="1494" spans="1:3" outlineLevel="2" x14ac:dyDescent="0.25">
      <c r="A1494" t="s">
        <v>349</v>
      </c>
      <c r="B1494">
        <v>21.841000000000001</v>
      </c>
      <c r="C1494" s="129">
        <v>345587</v>
      </c>
    </row>
    <row r="1495" spans="1:3" s="147" customFormat="1" outlineLevel="1" x14ac:dyDescent="0.25">
      <c r="A1495" s="130" t="s">
        <v>882</v>
      </c>
      <c r="B1495" s="147">
        <f>SUBTOTAL(9,B1490:B1494)</f>
        <v>1198.5509999999999</v>
      </c>
      <c r="C1495" s="129">
        <f>SUBTOTAL(9,C1490:C1494)</f>
        <v>19348894</v>
      </c>
    </row>
    <row r="1496" spans="1:3" outlineLevel="2" x14ac:dyDescent="0.25">
      <c r="A1496" t="s">
        <v>655</v>
      </c>
      <c r="B1496">
        <v>217.113</v>
      </c>
      <c r="C1496" s="129">
        <v>6312671</v>
      </c>
    </row>
    <row r="1497" spans="1:3" outlineLevel="2" x14ac:dyDescent="0.25">
      <c r="A1497" t="s">
        <v>655</v>
      </c>
      <c r="B1497">
        <v>194.36600000000001</v>
      </c>
      <c r="C1497" s="129">
        <v>5433141</v>
      </c>
    </row>
    <row r="1498" spans="1:3" outlineLevel="2" x14ac:dyDescent="0.25">
      <c r="A1498" t="s">
        <v>655</v>
      </c>
      <c r="B1498">
        <v>304.77199999999999</v>
      </c>
      <c r="C1498" s="129">
        <v>8161701</v>
      </c>
    </row>
    <row r="1499" spans="1:3" outlineLevel="2" x14ac:dyDescent="0.25">
      <c r="A1499" t="s">
        <v>655</v>
      </c>
      <c r="B1499">
        <v>550.899</v>
      </c>
      <c r="C1499" s="129">
        <v>14659255</v>
      </c>
    </row>
    <row r="1500" spans="1:3" outlineLevel="2" x14ac:dyDescent="0.25">
      <c r="A1500" t="s">
        <v>655</v>
      </c>
      <c r="B1500">
        <v>213.483</v>
      </c>
      <c r="C1500" s="129">
        <v>5890046</v>
      </c>
    </row>
    <row r="1501" spans="1:3" s="147" customFormat="1" outlineLevel="1" x14ac:dyDescent="0.25">
      <c r="A1501" s="130" t="s">
        <v>883</v>
      </c>
      <c r="B1501" s="147">
        <f>SUBTOTAL(9,B1496:B1500)</f>
        <v>1480.633</v>
      </c>
      <c r="C1501" s="129">
        <f>SUBTOTAL(9,C1496:C1500)</f>
        <v>40456814</v>
      </c>
    </row>
    <row r="1502" spans="1:3" outlineLevel="2" x14ac:dyDescent="0.25">
      <c r="A1502" t="s">
        <v>544</v>
      </c>
      <c r="B1502">
        <v>0.95299999999999996</v>
      </c>
      <c r="C1502" s="129">
        <v>2083</v>
      </c>
    </row>
    <row r="1503" spans="1:3" outlineLevel="2" x14ac:dyDescent="0.25">
      <c r="A1503" t="s">
        <v>544</v>
      </c>
      <c r="B1503">
        <v>0.42899999999999999</v>
      </c>
      <c r="C1503">
        <v>949</v>
      </c>
    </row>
    <row r="1504" spans="1:3" outlineLevel="2" x14ac:dyDescent="0.25">
      <c r="A1504" t="s">
        <v>544</v>
      </c>
      <c r="B1504">
        <v>0.34</v>
      </c>
      <c r="C1504">
        <v>752</v>
      </c>
    </row>
    <row r="1505" spans="1:3" outlineLevel="2" x14ac:dyDescent="0.25">
      <c r="A1505" t="s">
        <v>544</v>
      </c>
      <c r="B1505">
        <v>0.40600000000000003</v>
      </c>
      <c r="C1505">
        <v>899</v>
      </c>
    </row>
    <row r="1506" spans="1:3" outlineLevel="2" x14ac:dyDescent="0.25">
      <c r="A1506" t="s">
        <v>544</v>
      </c>
      <c r="B1506">
        <v>0.44700000000000001</v>
      </c>
      <c r="C1506">
        <v>987</v>
      </c>
    </row>
    <row r="1507" spans="1:3" s="147" customFormat="1" outlineLevel="1" x14ac:dyDescent="0.25">
      <c r="A1507" s="130" t="s">
        <v>884</v>
      </c>
      <c r="B1507" s="147">
        <f>SUBTOTAL(9,B1502:B1506)</f>
        <v>2.5750000000000002</v>
      </c>
      <c r="C1507" s="147">
        <f>SUBTOTAL(9,C1502:C1506)</f>
        <v>5670</v>
      </c>
    </row>
    <row r="1508" spans="1:3" outlineLevel="2" x14ac:dyDescent="0.25">
      <c r="A1508" t="s">
        <v>350</v>
      </c>
      <c r="B1508">
        <v>28.824999999999999</v>
      </c>
      <c r="C1508" s="129">
        <v>301805</v>
      </c>
    </row>
    <row r="1509" spans="1:3" outlineLevel="2" x14ac:dyDescent="0.25">
      <c r="A1509" t="s">
        <v>350</v>
      </c>
      <c r="B1509">
        <v>14.927</v>
      </c>
      <c r="C1509" s="129">
        <v>157525</v>
      </c>
    </row>
    <row r="1510" spans="1:3" outlineLevel="2" x14ac:dyDescent="0.25">
      <c r="A1510" t="s">
        <v>350</v>
      </c>
      <c r="B1510">
        <v>21.190999999999999</v>
      </c>
      <c r="C1510" s="129">
        <v>224471</v>
      </c>
    </row>
    <row r="1511" spans="1:3" outlineLevel="2" x14ac:dyDescent="0.25">
      <c r="A1511" t="s">
        <v>350</v>
      </c>
      <c r="B1511">
        <v>11.308</v>
      </c>
      <c r="C1511" s="129">
        <v>117644</v>
      </c>
    </row>
    <row r="1512" spans="1:3" outlineLevel="2" x14ac:dyDescent="0.25">
      <c r="A1512" t="s">
        <v>350</v>
      </c>
      <c r="B1512">
        <v>19.347999999999999</v>
      </c>
      <c r="C1512" s="129">
        <v>197230</v>
      </c>
    </row>
    <row r="1513" spans="1:3" s="147" customFormat="1" outlineLevel="1" x14ac:dyDescent="0.25">
      <c r="A1513" s="130" t="s">
        <v>885</v>
      </c>
      <c r="B1513" s="147">
        <f>SUBTOTAL(9,B1508:B1512)</f>
        <v>95.599000000000004</v>
      </c>
      <c r="C1513" s="129">
        <f>SUBTOTAL(9,C1508:C1512)</f>
        <v>998675</v>
      </c>
    </row>
    <row r="1514" spans="1:3" outlineLevel="2" x14ac:dyDescent="0.25">
      <c r="A1514" t="s">
        <v>434</v>
      </c>
      <c r="B1514">
        <v>1.5569999999999999</v>
      </c>
      <c r="C1514" s="129">
        <v>176902</v>
      </c>
    </row>
    <row r="1515" spans="1:3" outlineLevel="2" x14ac:dyDescent="0.25">
      <c r="A1515" t="s">
        <v>434</v>
      </c>
      <c r="B1515">
        <v>10.629</v>
      </c>
      <c r="C1515" s="129">
        <v>1192383</v>
      </c>
    </row>
    <row r="1516" spans="1:3" outlineLevel="2" x14ac:dyDescent="0.25">
      <c r="A1516" t="s">
        <v>434</v>
      </c>
      <c r="B1516">
        <v>33.210999999999999</v>
      </c>
      <c r="C1516" s="129">
        <v>3685829</v>
      </c>
    </row>
    <row r="1517" spans="1:3" outlineLevel="2" x14ac:dyDescent="0.25">
      <c r="A1517" t="s">
        <v>434</v>
      </c>
      <c r="B1517">
        <v>5.6369999999999996</v>
      </c>
      <c r="C1517" s="129">
        <v>618445</v>
      </c>
    </row>
    <row r="1518" spans="1:3" outlineLevel="2" x14ac:dyDescent="0.25">
      <c r="A1518" t="s">
        <v>434</v>
      </c>
      <c r="B1518">
        <v>59.765000000000001</v>
      </c>
      <c r="C1518" s="129">
        <v>6522086</v>
      </c>
    </row>
    <row r="1519" spans="1:3" s="147" customFormat="1" outlineLevel="1" x14ac:dyDescent="0.25">
      <c r="A1519" s="130" t="s">
        <v>886</v>
      </c>
      <c r="B1519" s="147">
        <f>SUBTOTAL(9,B1514:B1518)</f>
        <v>110.79900000000001</v>
      </c>
      <c r="C1519" s="129">
        <f>SUBTOTAL(9,C1514:C1518)</f>
        <v>12195645</v>
      </c>
    </row>
    <row r="1520" spans="1:3" outlineLevel="2" x14ac:dyDescent="0.25">
      <c r="A1520" t="s">
        <v>351</v>
      </c>
      <c r="B1520">
        <v>7.5750000000000002</v>
      </c>
      <c r="C1520" s="129">
        <v>894394</v>
      </c>
    </row>
    <row r="1521" spans="1:3" outlineLevel="2" x14ac:dyDescent="0.25">
      <c r="A1521" t="s">
        <v>351</v>
      </c>
      <c r="B1521">
        <v>29.494</v>
      </c>
      <c r="C1521" s="129">
        <v>3426270</v>
      </c>
    </row>
    <row r="1522" spans="1:3" outlineLevel="2" x14ac:dyDescent="0.25">
      <c r="A1522" t="s">
        <v>351</v>
      </c>
      <c r="B1522">
        <v>3.5089999999999999</v>
      </c>
      <c r="C1522" s="129">
        <v>407993</v>
      </c>
    </row>
    <row r="1523" spans="1:3" outlineLevel="2" x14ac:dyDescent="0.25">
      <c r="A1523" t="s">
        <v>351</v>
      </c>
      <c r="B1523">
        <v>4.7619999999999996</v>
      </c>
      <c r="C1523" s="129">
        <v>544656</v>
      </c>
    </row>
    <row r="1524" spans="1:3" outlineLevel="2" x14ac:dyDescent="0.25">
      <c r="A1524" t="s">
        <v>351</v>
      </c>
      <c r="B1524">
        <v>28.53</v>
      </c>
      <c r="C1524" s="129">
        <v>3233725</v>
      </c>
    </row>
    <row r="1525" spans="1:3" s="147" customFormat="1" outlineLevel="1" x14ac:dyDescent="0.25">
      <c r="A1525" s="130" t="s">
        <v>887</v>
      </c>
      <c r="B1525" s="147">
        <f>SUBTOTAL(9,B1520:B1524)</f>
        <v>73.87</v>
      </c>
      <c r="C1525" s="129">
        <f>SUBTOTAL(9,C1520:C1524)</f>
        <v>8507038</v>
      </c>
    </row>
    <row r="1526" spans="1:3" outlineLevel="2" x14ac:dyDescent="0.25">
      <c r="A1526" t="s">
        <v>352</v>
      </c>
      <c r="B1526">
        <v>11.59</v>
      </c>
      <c r="C1526" s="129">
        <v>454505</v>
      </c>
    </row>
    <row r="1527" spans="1:3" outlineLevel="2" x14ac:dyDescent="0.25">
      <c r="A1527" t="s">
        <v>352</v>
      </c>
      <c r="B1527">
        <v>65.245999999999995</v>
      </c>
      <c r="C1527" s="129">
        <v>2479904</v>
      </c>
    </row>
    <row r="1528" spans="1:3" outlineLevel="2" x14ac:dyDescent="0.25">
      <c r="A1528" t="s">
        <v>352</v>
      </c>
      <c r="B1528">
        <v>29.77</v>
      </c>
      <c r="C1528" s="129">
        <v>1179824</v>
      </c>
    </row>
    <row r="1529" spans="1:3" outlineLevel="2" x14ac:dyDescent="0.25">
      <c r="A1529" t="s">
        <v>352</v>
      </c>
      <c r="B1529">
        <v>10.456</v>
      </c>
      <c r="C1529" s="129">
        <v>407737</v>
      </c>
    </row>
    <row r="1530" spans="1:3" outlineLevel="2" x14ac:dyDescent="0.25">
      <c r="A1530" t="s">
        <v>352</v>
      </c>
      <c r="B1530">
        <v>37.154000000000003</v>
      </c>
      <c r="C1530" s="129">
        <v>1454720</v>
      </c>
    </row>
    <row r="1531" spans="1:3" s="147" customFormat="1" outlineLevel="1" x14ac:dyDescent="0.25">
      <c r="A1531" s="130" t="s">
        <v>888</v>
      </c>
      <c r="B1531" s="147">
        <f>SUBTOTAL(9,B1526:B1530)</f>
        <v>154.21600000000001</v>
      </c>
      <c r="C1531" s="129">
        <f>SUBTOTAL(9,C1526:C1530)</f>
        <v>5976690</v>
      </c>
    </row>
    <row r="1532" spans="1:3" outlineLevel="2" x14ac:dyDescent="0.25">
      <c r="A1532" t="s">
        <v>353</v>
      </c>
      <c r="B1532">
        <v>26.768000000000001</v>
      </c>
      <c r="C1532" s="129">
        <v>155253</v>
      </c>
    </row>
    <row r="1533" spans="1:3" outlineLevel="2" x14ac:dyDescent="0.25">
      <c r="A1533" t="s">
        <v>353</v>
      </c>
      <c r="B1533">
        <v>15.095000000000001</v>
      </c>
      <c r="C1533" s="129">
        <v>87919</v>
      </c>
    </row>
    <row r="1534" spans="1:3" outlineLevel="2" x14ac:dyDescent="0.25">
      <c r="A1534" t="s">
        <v>353</v>
      </c>
      <c r="B1534">
        <v>29.736999999999998</v>
      </c>
      <c r="C1534" s="129">
        <v>174346</v>
      </c>
    </row>
    <row r="1535" spans="1:3" outlineLevel="2" x14ac:dyDescent="0.25">
      <c r="A1535" t="s">
        <v>353</v>
      </c>
      <c r="B1535">
        <v>28.951000000000001</v>
      </c>
      <c r="C1535" s="129">
        <v>169601</v>
      </c>
    </row>
    <row r="1536" spans="1:3" outlineLevel="2" x14ac:dyDescent="0.25">
      <c r="A1536" t="s">
        <v>353</v>
      </c>
      <c r="B1536">
        <v>18.917000000000002</v>
      </c>
      <c r="C1536" s="129">
        <v>110635</v>
      </c>
    </row>
    <row r="1537" spans="1:3" s="147" customFormat="1" outlineLevel="1" x14ac:dyDescent="0.25">
      <c r="A1537" s="130" t="s">
        <v>889</v>
      </c>
      <c r="B1537" s="147">
        <f>SUBTOTAL(9,B1532:B1536)</f>
        <v>119.46799999999999</v>
      </c>
      <c r="C1537" s="129">
        <f>SUBTOTAL(9,C1532:C1536)</f>
        <v>697754</v>
      </c>
    </row>
    <row r="1538" spans="1:3" outlineLevel="2" x14ac:dyDescent="0.25">
      <c r="A1538" t="s">
        <v>288</v>
      </c>
      <c r="B1538">
        <v>43.843000000000004</v>
      </c>
      <c r="C1538" s="129">
        <v>3508866</v>
      </c>
    </row>
    <row r="1539" spans="1:3" outlineLevel="2" x14ac:dyDescent="0.25">
      <c r="A1539" t="s">
        <v>288</v>
      </c>
      <c r="B1539">
        <v>39.549999999999997</v>
      </c>
      <c r="C1539" s="129">
        <v>3159578</v>
      </c>
    </row>
    <row r="1540" spans="1:3" outlineLevel="2" x14ac:dyDescent="0.25">
      <c r="A1540" t="s">
        <v>288</v>
      </c>
      <c r="B1540">
        <v>32.387</v>
      </c>
      <c r="C1540" s="129">
        <v>2548257</v>
      </c>
    </row>
    <row r="1541" spans="1:3" outlineLevel="2" x14ac:dyDescent="0.25">
      <c r="A1541" t="s">
        <v>288</v>
      </c>
      <c r="B1541">
        <v>62.843000000000004</v>
      </c>
      <c r="C1541" s="129">
        <v>4885279</v>
      </c>
    </row>
    <row r="1542" spans="1:3" outlineLevel="2" x14ac:dyDescent="0.25">
      <c r="A1542" t="s">
        <v>288</v>
      </c>
      <c r="B1542">
        <v>40.665999999999997</v>
      </c>
      <c r="C1542" s="129">
        <v>3214408</v>
      </c>
    </row>
    <row r="1543" spans="1:3" s="147" customFormat="1" outlineLevel="1" x14ac:dyDescent="0.25">
      <c r="A1543" s="130" t="s">
        <v>890</v>
      </c>
      <c r="B1543" s="147">
        <f>SUBTOTAL(9,B1538:B1542)</f>
        <v>219.28899999999999</v>
      </c>
      <c r="C1543" s="129">
        <f>SUBTOTAL(9,C1538:C1542)</f>
        <v>17316388</v>
      </c>
    </row>
    <row r="1544" spans="1:3" outlineLevel="2" x14ac:dyDescent="0.25">
      <c r="A1544" t="s">
        <v>571</v>
      </c>
      <c r="B1544">
        <v>43.642000000000003</v>
      </c>
      <c r="C1544" s="129">
        <v>594020</v>
      </c>
    </row>
    <row r="1545" spans="1:3" outlineLevel="2" x14ac:dyDescent="0.25">
      <c r="A1545" t="s">
        <v>571</v>
      </c>
      <c r="B1545">
        <v>60.36</v>
      </c>
      <c r="C1545" s="129">
        <v>820102</v>
      </c>
    </row>
    <row r="1546" spans="1:3" outlineLevel="2" x14ac:dyDescent="0.25">
      <c r="A1546" t="s">
        <v>571</v>
      </c>
      <c r="B1546">
        <v>47.271000000000001</v>
      </c>
      <c r="C1546" s="129">
        <v>660144</v>
      </c>
    </row>
    <row r="1547" spans="1:3" outlineLevel="2" x14ac:dyDescent="0.25">
      <c r="A1547" t="s">
        <v>571</v>
      </c>
      <c r="B1547">
        <v>31.533000000000001</v>
      </c>
      <c r="C1547" s="129">
        <v>440390</v>
      </c>
    </row>
    <row r="1548" spans="1:3" outlineLevel="2" x14ac:dyDescent="0.25">
      <c r="A1548" t="s">
        <v>571</v>
      </c>
      <c r="B1548">
        <v>82.397000000000006</v>
      </c>
      <c r="C1548" s="129">
        <v>1165579</v>
      </c>
    </row>
    <row r="1549" spans="1:3" s="147" customFormat="1" outlineLevel="1" x14ac:dyDescent="0.25">
      <c r="A1549" s="130" t="s">
        <v>891</v>
      </c>
      <c r="B1549" s="147">
        <f>SUBTOTAL(9,B1544:B1548)</f>
        <v>265.20300000000003</v>
      </c>
      <c r="C1549" s="129">
        <f>SUBTOTAL(9,C1544:C1548)</f>
        <v>3680235</v>
      </c>
    </row>
    <row r="1550" spans="1:3" outlineLevel="2" x14ac:dyDescent="0.25">
      <c r="A1550" t="s">
        <v>572</v>
      </c>
      <c r="B1550">
        <v>354.358</v>
      </c>
      <c r="C1550" s="129">
        <v>6169227</v>
      </c>
    </row>
    <row r="1551" spans="1:3" outlineLevel="2" x14ac:dyDescent="0.25">
      <c r="A1551" t="s">
        <v>572</v>
      </c>
      <c r="B1551">
        <v>358.45600000000002</v>
      </c>
      <c r="C1551" s="129">
        <v>6245119</v>
      </c>
    </row>
    <row r="1552" spans="1:3" outlineLevel="2" x14ac:dyDescent="0.25">
      <c r="A1552" t="s">
        <v>572</v>
      </c>
      <c r="B1552">
        <v>295.15100000000001</v>
      </c>
      <c r="C1552" s="129">
        <v>5363927</v>
      </c>
    </row>
    <row r="1553" spans="1:3" outlineLevel="2" x14ac:dyDescent="0.25">
      <c r="A1553" t="s">
        <v>572</v>
      </c>
      <c r="B1553">
        <v>280.214</v>
      </c>
      <c r="C1553" s="129">
        <v>4976175</v>
      </c>
    </row>
    <row r="1554" spans="1:3" outlineLevel="2" x14ac:dyDescent="0.25">
      <c r="A1554" t="s">
        <v>572</v>
      </c>
      <c r="B1554">
        <v>586.69100000000003</v>
      </c>
      <c r="C1554" s="129">
        <v>10442683</v>
      </c>
    </row>
    <row r="1555" spans="1:3" s="147" customFormat="1" outlineLevel="1" x14ac:dyDescent="0.25">
      <c r="A1555" s="130" t="s">
        <v>892</v>
      </c>
      <c r="B1555" s="147">
        <f>SUBTOTAL(9,B1550:B1554)</f>
        <v>1874.8700000000001</v>
      </c>
      <c r="C1555" s="129">
        <f>SUBTOTAL(9,C1550:C1554)</f>
        <v>33197131</v>
      </c>
    </row>
    <row r="1556" spans="1:3" outlineLevel="2" x14ac:dyDescent="0.25">
      <c r="A1556" t="s">
        <v>499</v>
      </c>
      <c r="B1556">
        <v>7.7569999999999997</v>
      </c>
      <c r="C1556" s="129">
        <v>228908</v>
      </c>
    </row>
    <row r="1557" spans="1:3" outlineLevel="2" x14ac:dyDescent="0.25">
      <c r="A1557" t="s">
        <v>499</v>
      </c>
      <c r="B1557">
        <v>19.274000000000001</v>
      </c>
      <c r="C1557" s="129">
        <v>583949</v>
      </c>
    </row>
    <row r="1558" spans="1:3" outlineLevel="2" x14ac:dyDescent="0.25">
      <c r="A1558" t="s">
        <v>499</v>
      </c>
      <c r="B1558">
        <v>4.133</v>
      </c>
      <c r="C1558" s="129">
        <v>127340</v>
      </c>
    </row>
    <row r="1559" spans="1:3" outlineLevel="2" x14ac:dyDescent="0.25">
      <c r="A1559" t="s">
        <v>499</v>
      </c>
      <c r="B1559">
        <v>3.6749999999999998</v>
      </c>
      <c r="C1559" s="129">
        <v>114307</v>
      </c>
    </row>
    <row r="1560" spans="1:3" outlineLevel="2" x14ac:dyDescent="0.25">
      <c r="A1560" t="s">
        <v>499</v>
      </c>
      <c r="B1560">
        <v>5.3280000000000003</v>
      </c>
      <c r="C1560" s="129">
        <v>160820</v>
      </c>
    </row>
    <row r="1561" spans="1:3" s="147" customFormat="1" outlineLevel="1" x14ac:dyDescent="0.25">
      <c r="A1561" s="130" t="s">
        <v>893</v>
      </c>
      <c r="B1561" s="147">
        <f>SUBTOTAL(9,B1556:B1560)</f>
        <v>40.167000000000002</v>
      </c>
      <c r="C1561" s="129">
        <f>SUBTOTAL(9,C1556:C1560)</f>
        <v>1215324</v>
      </c>
    </row>
    <row r="1562" spans="1:3" outlineLevel="2" x14ac:dyDescent="0.25">
      <c r="A1562" t="s">
        <v>380</v>
      </c>
      <c r="B1562">
        <v>3.5459999999999998</v>
      </c>
      <c r="C1562" s="129">
        <v>17729</v>
      </c>
    </row>
    <row r="1563" spans="1:3" outlineLevel="2" x14ac:dyDescent="0.25">
      <c r="A1563" t="s">
        <v>380</v>
      </c>
      <c r="B1563">
        <v>4.0030000000000001</v>
      </c>
      <c r="C1563" s="129">
        <v>19945</v>
      </c>
    </row>
    <row r="1564" spans="1:3" outlineLevel="2" x14ac:dyDescent="0.25">
      <c r="A1564" t="s">
        <v>380</v>
      </c>
      <c r="B1564">
        <v>2.968</v>
      </c>
      <c r="C1564" s="129">
        <v>14786</v>
      </c>
    </row>
    <row r="1565" spans="1:3" outlineLevel="2" x14ac:dyDescent="0.25">
      <c r="A1565" t="s">
        <v>380</v>
      </c>
      <c r="B1565">
        <v>2.7109999999999999</v>
      </c>
      <c r="C1565" s="129">
        <v>13465</v>
      </c>
    </row>
    <row r="1566" spans="1:3" outlineLevel="2" x14ac:dyDescent="0.25">
      <c r="A1566" t="s">
        <v>380</v>
      </c>
      <c r="B1566">
        <v>4.5049999999999999</v>
      </c>
      <c r="C1566" s="129">
        <v>22241</v>
      </c>
    </row>
    <row r="1567" spans="1:3" s="147" customFormat="1" outlineLevel="1" x14ac:dyDescent="0.25">
      <c r="A1567" s="130" t="s">
        <v>894</v>
      </c>
      <c r="B1567" s="147">
        <f>SUBTOTAL(9,B1562:B1566)</f>
        <v>17.733000000000001</v>
      </c>
      <c r="C1567" s="129">
        <f>SUBTOTAL(9,C1562:C1566)</f>
        <v>88166</v>
      </c>
    </row>
    <row r="1568" spans="1:3" outlineLevel="2" x14ac:dyDescent="0.25">
      <c r="A1568" t="s">
        <v>1035</v>
      </c>
      <c r="B1568">
        <v>0</v>
      </c>
      <c r="C1568">
        <v>1</v>
      </c>
    </row>
    <row r="1569" spans="1:3" outlineLevel="2" x14ac:dyDescent="0.25">
      <c r="A1569" t="s">
        <v>1035</v>
      </c>
      <c r="B1569">
        <v>2E-3</v>
      </c>
      <c r="C1569">
        <v>66</v>
      </c>
    </row>
    <row r="1570" spans="1:3" outlineLevel="2" x14ac:dyDescent="0.25">
      <c r="A1570" t="s">
        <v>1035</v>
      </c>
      <c r="B1570">
        <v>0</v>
      </c>
      <c r="C1570">
        <v>1</v>
      </c>
    </row>
    <row r="1571" spans="1:3" outlineLevel="2" x14ac:dyDescent="0.25">
      <c r="A1571" t="s">
        <v>1035</v>
      </c>
      <c r="B1571">
        <v>0</v>
      </c>
      <c r="C1571">
        <v>1</v>
      </c>
    </row>
    <row r="1572" spans="1:3" outlineLevel="2" x14ac:dyDescent="0.25">
      <c r="A1572" t="s">
        <v>1035</v>
      </c>
      <c r="B1572">
        <v>0</v>
      </c>
      <c r="C1572">
        <v>1</v>
      </c>
    </row>
    <row r="1573" spans="1:3" s="147" customFormat="1" outlineLevel="1" x14ac:dyDescent="0.25">
      <c r="A1573" s="130" t="s">
        <v>1039</v>
      </c>
      <c r="B1573" s="147">
        <f>SUBTOTAL(9,B1568:B1572)</f>
        <v>2E-3</v>
      </c>
      <c r="C1573" s="147">
        <f>SUBTOTAL(9,C1568:C1572)</f>
        <v>70</v>
      </c>
    </row>
    <row r="1574" spans="1:3" outlineLevel="2" x14ac:dyDescent="0.25">
      <c r="A1574" t="s">
        <v>500</v>
      </c>
      <c r="B1574">
        <v>214.7</v>
      </c>
      <c r="C1574" s="129">
        <v>2246456</v>
      </c>
    </row>
    <row r="1575" spans="1:3" outlineLevel="2" x14ac:dyDescent="0.25">
      <c r="A1575" t="s">
        <v>500</v>
      </c>
      <c r="B1575">
        <v>201.99799999999999</v>
      </c>
      <c r="C1575" s="129">
        <v>2290106</v>
      </c>
    </row>
    <row r="1576" spans="1:3" outlineLevel="2" x14ac:dyDescent="0.25">
      <c r="A1576" t="s">
        <v>500</v>
      </c>
      <c r="B1576">
        <v>115.069</v>
      </c>
      <c r="C1576" s="129">
        <v>1382011</v>
      </c>
    </row>
    <row r="1577" spans="1:3" outlineLevel="2" x14ac:dyDescent="0.25">
      <c r="A1577" t="s">
        <v>500</v>
      </c>
      <c r="B1577">
        <v>60.984999999999999</v>
      </c>
      <c r="C1577" s="129">
        <v>763982</v>
      </c>
    </row>
    <row r="1578" spans="1:3" outlineLevel="2" x14ac:dyDescent="0.25">
      <c r="A1578" t="s">
        <v>500</v>
      </c>
      <c r="B1578">
        <v>38.045000000000002</v>
      </c>
      <c r="C1578" s="129">
        <v>474128</v>
      </c>
    </row>
    <row r="1579" spans="1:3" s="147" customFormat="1" outlineLevel="1" x14ac:dyDescent="0.25">
      <c r="A1579" s="130" t="s">
        <v>895</v>
      </c>
      <c r="B1579" s="147">
        <f>SUBTOTAL(9,B1574:B1578)</f>
        <v>630.79699999999991</v>
      </c>
      <c r="C1579" s="129">
        <f>SUBTOTAL(9,C1574:C1578)</f>
        <v>7156683</v>
      </c>
    </row>
    <row r="1580" spans="1:3" outlineLevel="2" x14ac:dyDescent="0.25">
      <c r="A1580" t="s">
        <v>435</v>
      </c>
      <c r="B1580">
        <v>18.969000000000001</v>
      </c>
      <c r="C1580" s="129">
        <v>1492661</v>
      </c>
    </row>
    <row r="1581" spans="1:3" outlineLevel="2" x14ac:dyDescent="0.25">
      <c r="A1581" t="s">
        <v>435</v>
      </c>
      <c r="B1581">
        <v>41.103000000000002</v>
      </c>
      <c r="C1581" s="129">
        <v>3152846</v>
      </c>
    </row>
    <row r="1582" spans="1:3" outlineLevel="2" x14ac:dyDescent="0.25">
      <c r="A1582" t="s">
        <v>435</v>
      </c>
      <c r="B1582">
        <v>89.284000000000006</v>
      </c>
      <c r="C1582" s="129">
        <v>6832763</v>
      </c>
    </row>
    <row r="1583" spans="1:3" outlineLevel="2" x14ac:dyDescent="0.25">
      <c r="A1583" t="s">
        <v>435</v>
      </c>
      <c r="B1583">
        <v>12.457000000000001</v>
      </c>
      <c r="C1583" s="129">
        <v>942378</v>
      </c>
    </row>
    <row r="1584" spans="1:3" outlineLevel="2" x14ac:dyDescent="0.25">
      <c r="A1584" t="s">
        <v>435</v>
      </c>
      <c r="B1584">
        <v>91.132000000000005</v>
      </c>
      <c r="C1584" s="129">
        <v>6740352</v>
      </c>
    </row>
    <row r="1585" spans="1:3" s="147" customFormat="1" outlineLevel="1" x14ac:dyDescent="0.25">
      <c r="A1585" s="130" t="s">
        <v>896</v>
      </c>
      <c r="B1585" s="147">
        <f>SUBTOTAL(9,B1580:B1584)</f>
        <v>252.94499999999999</v>
      </c>
      <c r="C1585" s="129">
        <f>SUBTOTAL(9,C1580:C1584)</f>
        <v>19161000</v>
      </c>
    </row>
    <row r="1586" spans="1:3" outlineLevel="2" x14ac:dyDescent="0.25">
      <c r="A1586" t="s">
        <v>470</v>
      </c>
      <c r="B1586">
        <v>19.16</v>
      </c>
      <c r="C1586" s="129">
        <v>860285</v>
      </c>
    </row>
    <row r="1587" spans="1:3" outlineLevel="2" x14ac:dyDescent="0.25">
      <c r="A1587" t="s">
        <v>470</v>
      </c>
      <c r="B1587">
        <v>35.677</v>
      </c>
      <c r="C1587" s="129">
        <v>1544448</v>
      </c>
    </row>
    <row r="1588" spans="1:3" outlineLevel="2" x14ac:dyDescent="0.25">
      <c r="A1588" t="s">
        <v>470</v>
      </c>
      <c r="B1588">
        <v>30.802</v>
      </c>
      <c r="C1588" s="129">
        <v>1371514</v>
      </c>
    </row>
    <row r="1589" spans="1:3" outlineLevel="2" x14ac:dyDescent="0.25">
      <c r="A1589" t="s">
        <v>470</v>
      </c>
      <c r="B1589">
        <v>34.463999999999999</v>
      </c>
      <c r="C1589" s="129">
        <v>1525263</v>
      </c>
    </row>
    <row r="1590" spans="1:3" outlineLevel="2" x14ac:dyDescent="0.25">
      <c r="A1590" t="s">
        <v>470</v>
      </c>
      <c r="B1590">
        <v>76.064999999999998</v>
      </c>
      <c r="C1590" s="129">
        <v>3314433</v>
      </c>
    </row>
    <row r="1591" spans="1:3" s="147" customFormat="1" outlineLevel="1" x14ac:dyDescent="0.25">
      <c r="A1591" s="130" t="s">
        <v>897</v>
      </c>
      <c r="B1591" s="147">
        <f>SUBTOTAL(9,B1586:B1590)</f>
        <v>196.16800000000001</v>
      </c>
      <c r="C1591" s="129">
        <f>SUBTOTAL(9,C1586:C1590)</f>
        <v>8615943</v>
      </c>
    </row>
    <row r="1592" spans="1:3" outlineLevel="2" x14ac:dyDescent="0.25">
      <c r="A1592" t="s">
        <v>501</v>
      </c>
      <c r="B1592">
        <v>78.299000000000007</v>
      </c>
      <c r="C1592" s="129">
        <v>1513469</v>
      </c>
    </row>
    <row r="1593" spans="1:3" outlineLevel="2" x14ac:dyDescent="0.25">
      <c r="A1593" t="s">
        <v>501</v>
      </c>
      <c r="B1593">
        <v>76.259</v>
      </c>
      <c r="C1593" s="129">
        <v>1504459</v>
      </c>
    </row>
    <row r="1594" spans="1:3" outlineLevel="2" x14ac:dyDescent="0.25">
      <c r="A1594" t="s">
        <v>501</v>
      </c>
      <c r="B1594">
        <v>67.98</v>
      </c>
      <c r="C1594" s="129">
        <v>1372653</v>
      </c>
    </row>
    <row r="1595" spans="1:3" outlineLevel="2" x14ac:dyDescent="0.25">
      <c r="A1595" t="s">
        <v>501</v>
      </c>
      <c r="B1595">
        <v>28.911000000000001</v>
      </c>
      <c r="C1595" s="129">
        <v>603856</v>
      </c>
    </row>
    <row r="1596" spans="1:3" outlineLevel="2" x14ac:dyDescent="0.25">
      <c r="A1596" t="s">
        <v>501</v>
      </c>
      <c r="B1596">
        <v>30.786000000000001</v>
      </c>
      <c r="C1596" s="129">
        <v>636149</v>
      </c>
    </row>
    <row r="1597" spans="1:3" s="147" customFormat="1" outlineLevel="1" x14ac:dyDescent="0.25">
      <c r="A1597" s="130" t="s">
        <v>898</v>
      </c>
      <c r="B1597" s="147">
        <f>SUBTOTAL(9,B1592:B1596)</f>
        <v>282.23500000000001</v>
      </c>
      <c r="C1597" s="129">
        <f>SUBTOTAL(9,C1592:C1596)</f>
        <v>5630586</v>
      </c>
    </row>
    <row r="1598" spans="1:3" outlineLevel="2" x14ac:dyDescent="0.25">
      <c r="A1598" t="s">
        <v>151</v>
      </c>
      <c r="B1598">
        <v>13.215999999999999</v>
      </c>
      <c r="C1598" s="129">
        <v>1119103</v>
      </c>
    </row>
    <row r="1599" spans="1:3" outlineLevel="2" x14ac:dyDescent="0.25">
      <c r="A1599" t="s">
        <v>151</v>
      </c>
      <c r="B1599">
        <v>21.218</v>
      </c>
      <c r="C1599" s="129">
        <v>1757741</v>
      </c>
    </row>
    <row r="1600" spans="1:3" outlineLevel="2" x14ac:dyDescent="0.25">
      <c r="A1600" t="s">
        <v>151</v>
      </c>
      <c r="B1600">
        <v>49.478999999999999</v>
      </c>
      <c r="C1600" s="129">
        <v>4054415</v>
      </c>
    </row>
    <row r="1601" spans="1:3" outlineLevel="2" x14ac:dyDescent="0.25">
      <c r="A1601" t="s">
        <v>151</v>
      </c>
      <c r="B1601">
        <v>5.4539999999999997</v>
      </c>
      <c r="C1601" s="129">
        <v>439812</v>
      </c>
    </row>
    <row r="1602" spans="1:3" outlineLevel="2" x14ac:dyDescent="0.25">
      <c r="A1602" t="s">
        <v>151</v>
      </c>
      <c r="B1602">
        <v>38.984000000000002</v>
      </c>
      <c r="C1602" s="129">
        <v>3043874</v>
      </c>
    </row>
    <row r="1603" spans="1:3" s="147" customFormat="1" outlineLevel="1" x14ac:dyDescent="0.25">
      <c r="A1603" s="130" t="s">
        <v>637</v>
      </c>
      <c r="B1603" s="147">
        <f>SUBTOTAL(9,B1598:B1602)</f>
        <v>128.351</v>
      </c>
      <c r="C1603" s="129">
        <f>SUBTOTAL(9,C1598:C1602)</f>
        <v>10414945</v>
      </c>
    </row>
    <row r="1604" spans="1:3" outlineLevel="2" x14ac:dyDescent="0.25">
      <c r="A1604" t="s">
        <v>573</v>
      </c>
      <c r="B1604">
        <v>9.8469999999999995</v>
      </c>
      <c r="C1604" s="129">
        <v>24922</v>
      </c>
    </row>
    <row r="1605" spans="1:3" outlineLevel="2" x14ac:dyDescent="0.25">
      <c r="A1605" t="s">
        <v>573</v>
      </c>
      <c r="B1605">
        <v>4.3360000000000003</v>
      </c>
      <c r="C1605" s="129">
        <v>10939</v>
      </c>
    </row>
    <row r="1606" spans="1:3" outlineLevel="2" x14ac:dyDescent="0.25">
      <c r="A1606" t="s">
        <v>573</v>
      </c>
      <c r="B1606">
        <v>3.6989999999999998</v>
      </c>
      <c r="C1606" s="129">
        <v>9343</v>
      </c>
    </row>
    <row r="1607" spans="1:3" outlineLevel="2" x14ac:dyDescent="0.25">
      <c r="A1607" t="s">
        <v>573</v>
      </c>
      <c r="B1607">
        <v>5.9870000000000001</v>
      </c>
      <c r="C1607" s="129">
        <v>15024</v>
      </c>
    </row>
    <row r="1608" spans="1:3" outlineLevel="2" x14ac:dyDescent="0.25">
      <c r="A1608" t="s">
        <v>573</v>
      </c>
      <c r="B1608">
        <v>12.339</v>
      </c>
      <c r="C1608" s="129">
        <v>31037</v>
      </c>
    </row>
    <row r="1609" spans="1:3" s="147" customFormat="1" outlineLevel="1" x14ac:dyDescent="0.25">
      <c r="A1609" s="130" t="s">
        <v>899</v>
      </c>
      <c r="B1609" s="147">
        <f>SUBTOTAL(9,B1604:B1608)</f>
        <v>36.207999999999998</v>
      </c>
      <c r="C1609" s="129">
        <f>SUBTOTAL(9,C1604:C1608)</f>
        <v>91265</v>
      </c>
    </row>
    <row r="1610" spans="1:3" outlineLevel="2" x14ac:dyDescent="0.25">
      <c r="A1610" t="s">
        <v>502</v>
      </c>
      <c r="B1610">
        <v>59.698999999999998</v>
      </c>
      <c r="C1610" s="129">
        <v>827515</v>
      </c>
    </row>
    <row r="1611" spans="1:3" outlineLevel="2" x14ac:dyDescent="0.25">
      <c r="A1611" t="s">
        <v>502</v>
      </c>
      <c r="B1611">
        <v>128.60900000000001</v>
      </c>
      <c r="C1611" s="129">
        <v>1726080</v>
      </c>
    </row>
    <row r="1612" spans="1:3" outlineLevel="2" x14ac:dyDescent="0.25">
      <c r="A1612" t="s">
        <v>502</v>
      </c>
      <c r="B1612">
        <v>140.62</v>
      </c>
      <c r="C1612" s="129">
        <v>1976141</v>
      </c>
    </row>
    <row r="1613" spans="1:3" outlineLevel="2" x14ac:dyDescent="0.25">
      <c r="A1613" t="s">
        <v>502</v>
      </c>
      <c r="B1613">
        <v>49.66</v>
      </c>
      <c r="C1613" s="129">
        <v>752460</v>
      </c>
    </row>
    <row r="1614" spans="1:3" outlineLevel="2" x14ac:dyDescent="0.25">
      <c r="A1614" t="s">
        <v>502</v>
      </c>
      <c r="B1614">
        <v>48.74</v>
      </c>
      <c r="C1614" s="129">
        <v>736245</v>
      </c>
    </row>
    <row r="1615" spans="1:3" s="147" customFormat="1" outlineLevel="1" x14ac:dyDescent="0.25">
      <c r="A1615" s="130" t="s">
        <v>900</v>
      </c>
      <c r="B1615" s="147">
        <f>SUBTOTAL(9,B1610:B1614)</f>
        <v>427.32799999999997</v>
      </c>
      <c r="C1615" s="129">
        <f>SUBTOTAL(9,C1610:C1614)</f>
        <v>6018441</v>
      </c>
    </row>
    <row r="1616" spans="1:3" outlineLevel="2" x14ac:dyDescent="0.25">
      <c r="A1616" t="s">
        <v>316</v>
      </c>
      <c r="B1616">
        <v>2.6459999999999999</v>
      </c>
      <c r="C1616" s="129">
        <v>103920</v>
      </c>
    </row>
    <row r="1617" spans="1:3" outlineLevel="2" x14ac:dyDescent="0.25">
      <c r="A1617" t="s">
        <v>316</v>
      </c>
      <c r="B1617">
        <v>9.6910000000000007</v>
      </c>
      <c r="C1617" s="129">
        <v>373891</v>
      </c>
    </row>
    <row r="1618" spans="1:3" outlineLevel="2" x14ac:dyDescent="0.25">
      <c r="A1618" t="s">
        <v>316</v>
      </c>
      <c r="B1618">
        <v>3.6160000000000001</v>
      </c>
      <c r="C1618" s="129">
        <v>139063</v>
      </c>
    </row>
    <row r="1619" spans="1:3" outlineLevel="2" x14ac:dyDescent="0.25">
      <c r="A1619" t="s">
        <v>316</v>
      </c>
      <c r="B1619">
        <v>3.0000000000000001E-3</v>
      </c>
      <c r="C1619">
        <v>101</v>
      </c>
    </row>
    <row r="1620" spans="1:3" outlineLevel="2" x14ac:dyDescent="0.25">
      <c r="A1620" t="s">
        <v>316</v>
      </c>
      <c r="B1620">
        <v>0.48099999999999998</v>
      </c>
      <c r="C1620" s="129">
        <v>18632</v>
      </c>
    </row>
    <row r="1621" spans="1:3" s="147" customFormat="1" outlineLevel="1" x14ac:dyDescent="0.25">
      <c r="A1621" s="130" t="s">
        <v>901</v>
      </c>
      <c r="B1621" s="147">
        <f>SUBTOTAL(9,B1616:B1620)</f>
        <v>16.437000000000001</v>
      </c>
      <c r="C1621" s="129">
        <f>SUBTOTAL(9,C1616:C1620)</f>
        <v>635607</v>
      </c>
    </row>
    <row r="1622" spans="1:3" outlineLevel="2" x14ac:dyDescent="0.25">
      <c r="A1622" t="s">
        <v>152</v>
      </c>
      <c r="B1622">
        <v>4.5759999999999996</v>
      </c>
      <c r="C1622" s="129">
        <v>687617</v>
      </c>
    </row>
    <row r="1623" spans="1:3" outlineLevel="2" x14ac:dyDescent="0.25">
      <c r="A1623" t="s">
        <v>152</v>
      </c>
      <c r="B1623">
        <v>16.52</v>
      </c>
      <c r="C1623" s="129">
        <v>2465862</v>
      </c>
    </row>
    <row r="1624" spans="1:3" outlineLevel="2" x14ac:dyDescent="0.25">
      <c r="A1624" t="s">
        <v>152</v>
      </c>
      <c r="B1624">
        <v>10.811999999999999</v>
      </c>
      <c r="C1624" s="129">
        <v>1621985</v>
      </c>
    </row>
    <row r="1625" spans="1:3" outlineLevel="2" x14ac:dyDescent="0.25">
      <c r="A1625" t="s">
        <v>152</v>
      </c>
      <c r="B1625">
        <v>22.393999999999998</v>
      </c>
      <c r="C1625" s="129">
        <v>3314648</v>
      </c>
    </row>
    <row r="1626" spans="1:3" outlineLevel="2" x14ac:dyDescent="0.25">
      <c r="A1626" t="s">
        <v>152</v>
      </c>
      <c r="B1626">
        <v>45.093000000000004</v>
      </c>
      <c r="C1626" s="129">
        <v>6554189</v>
      </c>
    </row>
    <row r="1627" spans="1:3" s="147" customFormat="1" outlineLevel="1" x14ac:dyDescent="0.25">
      <c r="A1627" s="130" t="s">
        <v>638</v>
      </c>
      <c r="B1627" s="147">
        <f>SUBTOTAL(9,B1622:B1626)</f>
        <v>99.39500000000001</v>
      </c>
      <c r="C1627" s="129">
        <f>SUBTOTAL(9,C1622:C1626)</f>
        <v>14644301</v>
      </c>
    </row>
    <row r="1628" spans="1:3" outlineLevel="2" x14ac:dyDescent="0.25">
      <c r="A1628" t="s">
        <v>503</v>
      </c>
      <c r="B1628">
        <v>500.524</v>
      </c>
      <c r="C1628" s="129">
        <v>2444573</v>
      </c>
    </row>
    <row r="1629" spans="1:3" outlineLevel="2" x14ac:dyDescent="0.25">
      <c r="A1629" t="s">
        <v>503</v>
      </c>
      <c r="B1629">
        <v>829.59299999999996</v>
      </c>
      <c r="C1629" s="129">
        <v>4036460</v>
      </c>
    </row>
    <row r="1630" spans="1:3" outlineLevel="2" x14ac:dyDescent="0.25">
      <c r="A1630" t="s">
        <v>503</v>
      </c>
      <c r="B1630">
        <v>633.28800000000001</v>
      </c>
      <c r="C1630" s="129">
        <v>3052684</v>
      </c>
    </row>
    <row r="1631" spans="1:3" outlineLevel="2" x14ac:dyDescent="0.25">
      <c r="A1631" t="s">
        <v>503</v>
      </c>
      <c r="B1631">
        <v>470.39299999999997</v>
      </c>
      <c r="C1631" s="129">
        <v>2256857</v>
      </c>
    </row>
    <row r="1632" spans="1:3" outlineLevel="2" x14ac:dyDescent="0.25">
      <c r="A1632" t="s">
        <v>503</v>
      </c>
      <c r="B1632">
        <v>267.37900000000002</v>
      </c>
      <c r="C1632" s="129">
        <v>1344433</v>
      </c>
    </row>
    <row r="1633" spans="1:3" s="147" customFormat="1" outlineLevel="1" x14ac:dyDescent="0.25">
      <c r="A1633" s="130" t="s">
        <v>902</v>
      </c>
      <c r="B1633" s="147">
        <f>SUBTOTAL(9,B1628:B1632)</f>
        <v>2701.1769999999997</v>
      </c>
      <c r="C1633" s="129">
        <f>SUBTOTAL(9,C1628:C1632)</f>
        <v>13135007</v>
      </c>
    </row>
    <row r="1634" spans="1:3" outlineLevel="2" x14ac:dyDescent="0.25">
      <c r="A1634" t="s">
        <v>317</v>
      </c>
      <c r="B1634">
        <v>0</v>
      </c>
      <c r="C1634">
        <v>0</v>
      </c>
    </row>
    <row r="1635" spans="1:3" outlineLevel="2" x14ac:dyDescent="0.25">
      <c r="A1635" t="s">
        <v>317</v>
      </c>
      <c r="B1635">
        <v>0</v>
      </c>
      <c r="C1635">
        <v>0</v>
      </c>
    </row>
    <row r="1636" spans="1:3" outlineLevel="2" x14ac:dyDescent="0.25">
      <c r="A1636" t="s">
        <v>317</v>
      </c>
      <c r="B1636">
        <v>0</v>
      </c>
      <c r="C1636">
        <v>0</v>
      </c>
    </row>
    <row r="1637" spans="1:3" outlineLevel="2" x14ac:dyDescent="0.25">
      <c r="A1637" t="s">
        <v>317</v>
      </c>
      <c r="B1637">
        <v>0</v>
      </c>
      <c r="C1637">
        <v>0</v>
      </c>
    </row>
    <row r="1638" spans="1:3" outlineLevel="2" x14ac:dyDescent="0.25">
      <c r="A1638" t="s">
        <v>317</v>
      </c>
      <c r="B1638">
        <v>0</v>
      </c>
      <c r="C1638">
        <v>0</v>
      </c>
    </row>
    <row r="1639" spans="1:3" s="147" customFormat="1" outlineLevel="1" x14ac:dyDescent="0.25">
      <c r="A1639" s="130" t="s">
        <v>903</v>
      </c>
      <c r="B1639" s="147">
        <f>SUBTOTAL(9,B1634:B1638)</f>
        <v>0</v>
      </c>
      <c r="C1639" s="147">
        <f>SUBTOTAL(9,C1634:C1638)</f>
        <v>0</v>
      </c>
    </row>
    <row r="1640" spans="1:3" outlineLevel="2" x14ac:dyDescent="0.25">
      <c r="A1640" t="s">
        <v>24</v>
      </c>
      <c r="B1640">
        <v>13.223000000000001</v>
      </c>
      <c r="C1640" s="129">
        <v>2142373</v>
      </c>
    </row>
    <row r="1641" spans="1:3" outlineLevel="2" x14ac:dyDescent="0.25">
      <c r="A1641" t="s">
        <v>24</v>
      </c>
      <c r="B1641">
        <v>11.173999999999999</v>
      </c>
      <c r="C1641" s="129">
        <v>1813154</v>
      </c>
    </row>
    <row r="1642" spans="1:3" outlineLevel="2" x14ac:dyDescent="0.25">
      <c r="A1642" t="s">
        <v>24</v>
      </c>
      <c r="B1642">
        <v>8.7140000000000004</v>
      </c>
      <c r="C1642" s="129">
        <v>1432320</v>
      </c>
    </row>
    <row r="1643" spans="1:3" outlineLevel="2" x14ac:dyDescent="0.25">
      <c r="A1643" t="s">
        <v>24</v>
      </c>
      <c r="B1643">
        <v>22.527999999999999</v>
      </c>
      <c r="C1643" s="129">
        <v>3614609</v>
      </c>
    </row>
    <row r="1644" spans="1:3" outlineLevel="2" x14ac:dyDescent="0.25">
      <c r="A1644" t="s">
        <v>24</v>
      </c>
      <c r="B1644">
        <v>37.265999999999998</v>
      </c>
      <c r="C1644" s="129">
        <v>5896562</v>
      </c>
    </row>
    <row r="1645" spans="1:3" s="147" customFormat="1" outlineLevel="1" x14ac:dyDescent="0.25">
      <c r="A1645" s="130" t="s">
        <v>639</v>
      </c>
      <c r="B1645" s="147">
        <f>SUBTOTAL(9,B1640:B1644)</f>
        <v>92.905000000000001</v>
      </c>
      <c r="C1645" s="129">
        <f>SUBTOTAL(9,C1640:C1644)</f>
        <v>14899018</v>
      </c>
    </row>
    <row r="1646" spans="1:3" outlineLevel="2" x14ac:dyDescent="0.25">
      <c r="A1646" t="s">
        <v>504</v>
      </c>
      <c r="B1646">
        <v>165.07</v>
      </c>
      <c r="C1646" s="129">
        <v>1368182</v>
      </c>
    </row>
    <row r="1647" spans="1:3" outlineLevel="2" x14ac:dyDescent="0.25">
      <c r="A1647" t="s">
        <v>504</v>
      </c>
      <c r="B1647">
        <v>200.35900000000001</v>
      </c>
      <c r="C1647" s="129">
        <v>1797793</v>
      </c>
    </row>
    <row r="1648" spans="1:3" outlineLevel="2" x14ac:dyDescent="0.25">
      <c r="A1648" t="s">
        <v>504</v>
      </c>
      <c r="B1648">
        <v>106.911</v>
      </c>
      <c r="C1648" s="129">
        <v>996461</v>
      </c>
    </row>
    <row r="1649" spans="1:3" outlineLevel="2" x14ac:dyDescent="0.25">
      <c r="A1649" t="s">
        <v>504</v>
      </c>
      <c r="B1649">
        <v>79.513000000000005</v>
      </c>
      <c r="C1649" s="129">
        <v>740562</v>
      </c>
    </row>
    <row r="1650" spans="1:3" outlineLevel="2" x14ac:dyDescent="0.25">
      <c r="A1650" t="s">
        <v>504</v>
      </c>
      <c r="B1650">
        <v>103.12</v>
      </c>
      <c r="C1650" s="129">
        <v>963405</v>
      </c>
    </row>
    <row r="1651" spans="1:3" s="147" customFormat="1" outlineLevel="1" x14ac:dyDescent="0.25">
      <c r="A1651" s="130" t="s">
        <v>904</v>
      </c>
      <c r="B1651" s="147">
        <f>SUBTOTAL(9,B1646:B1650)</f>
        <v>654.97299999999996</v>
      </c>
      <c r="C1651" s="129">
        <f>SUBTOTAL(9,C1646:C1650)</f>
        <v>5866403</v>
      </c>
    </row>
    <row r="1652" spans="1:3" outlineLevel="2" x14ac:dyDescent="0.25">
      <c r="A1652" t="s">
        <v>381</v>
      </c>
      <c r="B1652">
        <v>276.25700000000001</v>
      </c>
      <c r="C1652" s="129">
        <v>5842694</v>
      </c>
    </row>
    <row r="1653" spans="1:3" outlineLevel="2" x14ac:dyDescent="0.25">
      <c r="A1653" t="s">
        <v>381</v>
      </c>
      <c r="B1653">
        <v>38.902999999999999</v>
      </c>
      <c r="C1653" s="129">
        <v>877450</v>
      </c>
    </row>
    <row r="1654" spans="1:3" outlineLevel="2" x14ac:dyDescent="0.25">
      <c r="A1654" t="s">
        <v>381</v>
      </c>
      <c r="B1654">
        <v>41.107999999999997</v>
      </c>
      <c r="C1654" s="129">
        <v>930139</v>
      </c>
    </row>
    <row r="1655" spans="1:3" outlineLevel="2" x14ac:dyDescent="0.25">
      <c r="A1655" t="s">
        <v>381</v>
      </c>
      <c r="B1655">
        <v>45.886000000000003</v>
      </c>
      <c r="C1655" s="129">
        <v>1050738</v>
      </c>
    </row>
    <row r="1656" spans="1:3" outlineLevel="2" x14ac:dyDescent="0.25">
      <c r="A1656" t="s">
        <v>381</v>
      </c>
      <c r="B1656">
        <v>106.327</v>
      </c>
      <c r="C1656" s="129">
        <v>2428678</v>
      </c>
    </row>
    <row r="1657" spans="1:3" s="147" customFormat="1" outlineLevel="1" x14ac:dyDescent="0.25">
      <c r="A1657" s="130" t="s">
        <v>905</v>
      </c>
      <c r="B1657" s="147">
        <f>SUBTOTAL(9,B1652:B1656)</f>
        <v>508.48100000000005</v>
      </c>
      <c r="C1657" s="129">
        <f>SUBTOTAL(9,C1652:C1656)</f>
        <v>11129699</v>
      </c>
    </row>
    <row r="1658" spans="1:3" outlineLevel="2" x14ac:dyDescent="0.25">
      <c r="A1658" t="s">
        <v>505</v>
      </c>
      <c r="B1658">
        <v>142.54599999999999</v>
      </c>
      <c r="C1658" s="129">
        <v>1177237</v>
      </c>
    </row>
    <row r="1659" spans="1:3" outlineLevel="2" x14ac:dyDescent="0.25">
      <c r="A1659" t="s">
        <v>505</v>
      </c>
      <c r="B1659">
        <v>197.904</v>
      </c>
      <c r="C1659" s="129">
        <v>1571195</v>
      </c>
    </row>
    <row r="1660" spans="1:3" outlineLevel="2" x14ac:dyDescent="0.25">
      <c r="A1660" t="s">
        <v>505</v>
      </c>
      <c r="B1660">
        <v>405.495</v>
      </c>
      <c r="C1660" s="129">
        <v>3259197</v>
      </c>
    </row>
    <row r="1661" spans="1:3" outlineLevel="2" x14ac:dyDescent="0.25">
      <c r="A1661" t="s">
        <v>505</v>
      </c>
      <c r="B1661">
        <v>346.262</v>
      </c>
      <c r="C1661" s="129">
        <v>2995349</v>
      </c>
    </row>
    <row r="1662" spans="1:3" outlineLevel="2" x14ac:dyDescent="0.25">
      <c r="A1662" t="s">
        <v>505</v>
      </c>
      <c r="B1662">
        <v>239.166</v>
      </c>
      <c r="C1662" s="129">
        <v>2187139</v>
      </c>
    </row>
    <row r="1663" spans="1:3" s="147" customFormat="1" outlineLevel="1" x14ac:dyDescent="0.25">
      <c r="A1663" s="130" t="s">
        <v>906</v>
      </c>
      <c r="B1663" s="147">
        <f>SUBTOTAL(9,B1658:B1662)</f>
        <v>1331.3729999999998</v>
      </c>
      <c r="C1663" s="129">
        <f>SUBTOTAL(9,C1658:C1662)</f>
        <v>11190117</v>
      </c>
    </row>
    <row r="1664" spans="1:3" outlineLevel="2" x14ac:dyDescent="0.25">
      <c r="A1664" t="s">
        <v>506</v>
      </c>
      <c r="B1664">
        <v>59.25</v>
      </c>
      <c r="C1664" s="129">
        <v>437894</v>
      </c>
    </row>
    <row r="1665" spans="1:3" outlineLevel="2" x14ac:dyDescent="0.25">
      <c r="A1665" t="s">
        <v>506</v>
      </c>
      <c r="B1665">
        <v>62.256999999999998</v>
      </c>
      <c r="C1665" s="129">
        <v>470829</v>
      </c>
    </row>
    <row r="1666" spans="1:3" outlineLevel="2" x14ac:dyDescent="0.25">
      <c r="A1666" t="s">
        <v>506</v>
      </c>
      <c r="B1666">
        <v>56.058999999999997</v>
      </c>
      <c r="C1666" s="129">
        <v>427962</v>
      </c>
    </row>
    <row r="1667" spans="1:3" outlineLevel="2" x14ac:dyDescent="0.25">
      <c r="A1667" t="s">
        <v>506</v>
      </c>
      <c r="B1667">
        <v>82.69</v>
      </c>
      <c r="C1667" s="129">
        <v>645521</v>
      </c>
    </row>
    <row r="1668" spans="1:3" outlineLevel="2" x14ac:dyDescent="0.25">
      <c r="A1668" t="s">
        <v>506</v>
      </c>
      <c r="B1668">
        <v>62.182000000000002</v>
      </c>
      <c r="C1668" s="129">
        <v>470179</v>
      </c>
    </row>
    <row r="1669" spans="1:3" s="147" customFormat="1" outlineLevel="1" x14ac:dyDescent="0.25">
      <c r="A1669" s="130" t="s">
        <v>907</v>
      </c>
      <c r="B1669" s="147">
        <f>SUBTOTAL(9,B1664:B1668)</f>
        <v>322.43799999999999</v>
      </c>
      <c r="C1669" s="129">
        <f>SUBTOTAL(9,C1664:C1668)</f>
        <v>2452385</v>
      </c>
    </row>
    <row r="1670" spans="1:3" outlineLevel="2" x14ac:dyDescent="0.25">
      <c r="A1670" t="s">
        <v>289</v>
      </c>
      <c r="B1670">
        <v>27.986999999999998</v>
      </c>
      <c r="C1670" s="129">
        <v>2275091</v>
      </c>
    </row>
    <row r="1671" spans="1:3" outlineLevel="2" x14ac:dyDescent="0.25">
      <c r="A1671" t="s">
        <v>289</v>
      </c>
      <c r="B1671">
        <v>19.326000000000001</v>
      </c>
      <c r="C1671" s="129">
        <v>1569323</v>
      </c>
    </row>
    <row r="1672" spans="1:3" outlineLevel="2" x14ac:dyDescent="0.25">
      <c r="A1672" t="s">
        <v>289</v>
      </c>
      <c r="B1672">
        <v>31.311</v>
      </c>
      <c r="C1672" s="129">
        <v>2534809</v>
      </c>
    </row>
    <row r="1673" spans="1:3" outlineLevel="2" x14ac:dyDescent="0.25">
      <c r="A1673" t="s">
        <v>289</v>
      </c>
      <c r="B1673">
        <v>48.005000000000003</v>
      </c>
      <c r="C1673" s="129">
        <v>3814946</v>
      </c>
    </row>
    <row r="1674" spans="1:3" outlineLevel="2" x14ac:dyDescent="0.25">
      <c r="A1674" t="s">
        <v>289</v>
      </c>
      <c r="B1674">
        <v>37.6</v>
      </c>
      <c r="C1674" s="129">
        <v>3022421</v>
      </c>
    </row>
    <row r="1675" spans="1:3" s="147" customFormat="1" outlineLevel="1" x14ac:dyDescent="0.25">
      <c r="A1675" s="130" t="s">
        <v>908</v>
      </c>
      <c r="B1675" s="147">
        <f>SUBTOTAL(9,B1670:B1674)</f>
        <v>164.22899999999998</v>
      </c>
      <c r="C1675" s="129">
        <f>SUBTOTAL(9,C1670:C1674)</f>
        <v>13216590</v>
      </c>
    </row>
    <row r="1676" spans="1:3" outlineLevel="2" x14ac:dyDescent="0.25">
      <c r="A1676" t="s">
        <v>528</v>
      </c>
      <c r="B1676">
        <v>2.6749999999999998</v>
      </c>
      <c r="C1676" s="129">
        <v>36740</v>
      </c>
    </row>
    <row r="1677" spans="1:3" outlineLevel="2" x14ac:dyDescent="0.25">
      <c r="A1677" t="s">
        <v>528</v>
      </c>
      <c r="B1677">
        <v>21.088999999999999</v>
      </c>
      <c r="C1677" s="129">
        <v>288647</v>
      </c>
    </row>
    <row r="1678" spans="1:3" outlineLevel="2" x14ac:dyDescent="0.25">
      <c r="A1678" t="s">
        <v>528</v>
      </c>
      <c r="B1678">
        <v>1.641</v>
      </c>
      <c r="C1678" s="129">
        <v>22722</v>
      </c>
    </row>
    <row r="1679" spans="1:3" outlineLevel="2" x14ac:dyDescent="0.25">
      <c r="A1679" t="s">
        <v>528</v>
      </c>
      <c r="B1679">
        <v>14.14</v>
      </c>
      <c r="C1679" s="129">
        <v>191629</v>
      </c>
    </row>
    <row r="1680" spans="1:3" outlineLevel="2" x14ac:dyDescent="0.25">
      <c r="A1680" t="s">
        <v>528</v>
      </c>
      <c r="B1680">
        <v>0.71299999999999997</v>
      </c>
      <c r="C1680" s="129">
        <v>9787</v>
      </c>
    </row>
    <row r="1681" spans="1:3" s="147" customFormat="1" outlineLevel="1" x14ac:dyDescent="0.25">
      <c r="A1681" s="130" t="s">
        <v>909</v>
      </c>
      <c r="B1681" s="147">
        <f>SUBTOTAL(9,B1676:B1680)</f>
        <v>40.258000000000003</v>
      </c>
      <c r="C1681" s="129">
        <f>SUBTOTAL(9,C1676:C1680)</f>
        <v>549525</v>
      </c>
    </row>
    <row r="1682" spans="1:3" outlineLevel="2" x14ac:dyDescent="0.25">
      <c r="A1682" t="s">
        <v>318</v>
      </c>
      <c r="B1682">
        <v>7.1159999999999997</v>
      </c>
      <c r="C1682" s="129">
        <v>885072</v>
      </c>
    </row>
    <row r="1683" spans="1:3" outlineLevel="2" x14ac:dyDescent="0.25">
      <c r="A1683" t="s">
        <v>318</v>
      </c>
      <c r="B1683">
        <v>7.4619999999999997</v>
      </c>
      <c r="C1683" s="129">
        <v>915844</v>
      </c>
    </row>
    <row r="1684" spans="1:3" outlineLevel="2" x14ac:dyDescent="0.25">
      <c r="A1684" t="s">
        <v>318</v>
      </c>
      <c r="B1684">
        <v>5.8230000000000004</v>
      </c>
      <c r="C1684" s="129">
        <v>716266</v>
      </c>
    </row>
    <row r="1685" spans="1:3" outlineLevel="2" x14ac:dyDescent="0.25">
      <c r="A1685" t="s">
        <v>318</v>
      </c>
      <c r="B1685">
        <v>8.7840000000000007</v>
      </c>
      <c r="C1685" s="129">
        <v>1079462</v>
      </c>
    </row>
    <row r="1686" spans="1:3" outlineLevel="2" x14ac:dyDescent="0.25">
      <c r="A1686" t="s">
        <v>318</v>
      </c>
      <c r="B1686">
        <v>22.637</v>
      </c>
      <c r="C1686" s="129">
        <v>2682790</v>
      </c>
    </row>
    <row r="1687" spans="1:3" s="147" customFormat="1" outlineLevel="1" x14ac:dyDescent="0.25">
      <c r="A1687" s="130" t="s">
        <v>910</v>
      </c>
      <c r="B1687" s="147">
        <f>SUBTOTAL(9,B1682:B1686)</f>
        <v>51.822000000000003</v>
      </c>
      <c r="C1687" s="129">
        <f>SUBTOTAL(9,C1682:C1686)</f>
        <v>6279434</v>
      </c>
    </row>
    <row r="1688" spans="1:3" outlineLevel="2" x14ac:dyDescent="0.25">
      <c r="A1688" t="s">
        <v>25</v>
      </c>
      <c r="B1688">
        <v>1.2310000000000001</v>
      </c>
      <c r="C1688" s="129">
        <v>164569</v>
      </c>
    </row>
    <row r="1689" spans="1:3" outlineLevel="2" x14ac:dyDescent="0.25">
      <c r="A1689" t="s">
        <v>25</v>
      </c>
      <c r="B1689">
        <v>2.734</v>
      </c>
      <c r="C1689" s="129">
        <v>367998</v>
      </c>
    </row>
    <row r="1690" spans="1:3" outlineLevel="2" x14ac:dyDescent="0.25">
      <c r="A1690" t="s">
        <v>25</v>
      </c>
      <c r="B1690">
        <v>2.5150000000000001</v>
      </c>
      <c r="C1690" s="129">
        <v>332569</v>
      </c>
    </row>
    <row r="1691" spans="1:3" outlineLevel="2" x14ac:dyDescent="0.25">
      <c r="A1691" t="s">
        <v>25</v>
      </c>
      <c r="B1691">
        <v>2.1</v>
      </c>
      <c r="C1691" s="129">
        <v>269773</v>
      </c>
    </row>
    <row r="1692" spans="1:3" outlineLevel="2" x14ac:dyDescent="0.25">
      <c r="A1692" t="s">
        <v>25</v>
      </c>
      <c r="B1692">
        <v>3.9350000000000001</v>
      </c>
      <c r="C1692" s="129">
        <v>506602</v>
      </c>
    </row>
    <row r="1693" spans="1:3" s="147" customFormat="1" outlineLevel="1" x14ac:dyDescent="0.25">
      <c r="A1693" s="130" t="s">
        <v>640</v>
      </c>
      <c r="B1693" s="147">
        <f>SUBTOTAL(9,B1688:B1692)</f>
        <v>12.515000000000001</v>
      </c>
      <c r="C1693" s="129">
        <f>SUBTOTAL(9,C1688:C1692)</f>
        <v>1641511</v>
      </c>
    </row>
    <row r="1694" spans="1:3" outlineLevel="2" x14ac:dyDescent="0.25">
      <c r="A1694" t="s">
        <v>290</v>
      </c>
      <c r="B1694">
        <v>50.841999999999999</v>
      </c>
      <c r="C1694" s="129">
        <v>2354221</v>
      </c>
    </row>
    <row r="1695" spans="1:3" outlineLevel="2" x14ac:dyDescent="0.25">
      <c r="A1695" t="s">
        <v>290</v>
      </c>
      <c r="B1695">
        <v>99.783000000000001</v>
      </c>
      <c r="C1695" s="129">
        <v>4670813</v>
      </c>
    </row>
    <row r="1696" spans="1:3" outlineLevel="2" x14ac:dyDescent="0.25">
      <c r="A1696" t="s">
        <v>290</v>
      </c>
      <c r="B1696">
        <v>58.939</v>
      </c>
      <c r="C1696" s="129">
        <v>2753127</v>
      </c>
    </row>
    <row r="1697" spans="1:3" outlineLevel="2" x14ac:dyDescent="0.25">
      <c r="A1697" t="s">
        <v>290</v>
      </c>
      <c r="B1697">
        <v>115.952</v>
      </c>
      <c r="C1697" s="129">
        <v>5283457</v>
      </c>
    </row>
    <row r="1698" spans="1:3" outlineLevel="2" x14ac:dyDescent="0.25">
      <c r="A1698" t="s">
        <v>290</v>
      </c>
      <c r="B1698">
        <v>88.593000000000004</v>
      </c>
      <c r="C1698" s="129">
        <v>4102795</v>
      </c>
    </row>
    <row r="1699" spans="1:3" s="147" customFormat="1" outlineLevel="1" x14ac:dyDescent="0.25">
      <c r="A1699" s="130" t="s">
        <v>911</v>
      </c>
      <c r="B1699" s="147">
        <f>SUBTOTAL(9,B1694:B1698)</f>
        <v>414.10899999999998</v>
      </c>
      <c r="C1699" s="129">
        <f>SUBTOTAL(9,C1694:C1698)</f>
        <v>19164413</v>
      </c>
    </row>
    <row r="1700" spans="1:3" outlineLevel="2" x14ac:dyDescent="0.25">
      <c r="A1700" t="s">
        <v>319</v>
      </c>
      <c r="B1700">
        <v>11.509</v>
      </c>
      <c r="C1700" s="129">
        <v>953882</v>
      </c>
    </row>
    <row r="1701" spans="1:3" outlineLevel="2" x14ac:dyDescent="0.25">
      <c r="A1701" t="s">
        <v>319</v>
      </c>
      <c r="B1701">
        <v>15.31</v>
      </c>
      <c r="C1701" s="129">
        <v>1251346</v>
      </c>
    </row>
    <row r="1702" spans="1:3" outlineLevel="2" x14ac:dyDescent="0.25">
      <c r="A1702" t="s">
        <v>319</v>
      </c>
      <c r="B1702">
        <v>21.658000000000001</v>
      </c>
      <c r="C1702" s="129">
        <v>1779446</v>
      </c>
    </row>
    <row r="1703" spans="1:3" outlineLevel="2" x14ac:dyDescent="0.25">
      <c r="A1703" t="s">
        <v>319</v>
      </c>
      <c r="B1703">
        <v>18.974</v>
      </c>
      <c r="C1703" s="129">
        <v>1535509</v>
      </c>
    </row>
    <row r="1704" spans="1:3" outlineLevel="2" x14ac:dyDescent="0.25">
      <c r="A1704" t="s">
        <v>319</v>
      </c>
      <c r="B1704">
        <v>12.769</v>
      </c>
      <c r="C1704" s="129">
        <v>1026787</v>
      </c>
    </row>
    <row r="1705" spans="1:3" s="147" customFormat="1" outlineLevel="1" x14ac:dyDescent="0.25">
      <c r="A1705" s="130" t="s">
        <v>912</v>
      </c>
      <c r="B1705" s="147">
        <f>SUBTOTAL(9,B1700:B1704)</f>
        <v>80.220000000000013</v>
      </c>
      <c r="C1705" s="129">
        <f>SUBTOTAL(9,C1700:C1704)</f>
        <v>6546970</v>
      </c>
    </row>
    <row r="1706" spans="1:3" outlineLevel="2" x14ac:dyDescent="0.25">
      <c r="A1706" t="s">
        <v>507</v>
      </c>
      <c r="B1706">
        <v>43.356999999999999</v>
      </c>
      <c r="C1706" s="129">
        <v>644186</v>
      </c>
    </row>
    <row r="1707" spans="1:3" outlineLevel="2" x14ac:dyDescent="0.25">
      <c r="A1707" t="s">
        <v>507</v>
      </c>
      <c r="B1707">
        <v>39.08</v>
      </c>
      <c r="C1707" s="129">
        <v>573512</v>
      </c>
    </row>
    <row r="1708" spans="1:3" outlineLevel="2" x14ac:dyDescent="0.25">
      <c r="A1708" t="s">
        <v>507</v>
      </c>
      <c r="B1708">
        <v>71.016999999999996</v>
      </c>
      <c r="C1708" s="129">
        <v>1057262</v>
      </c>
    </row>
    <row r="1709" spans="1:3" outlineLevel="2" x14ac:dyDescent="0.25">
      <c r="A1709" t="s">
        <v>507</v>
      </c>
      <c r="B1709">
        <v>35.79</v>
      </c>
      <c r="C1709" s="129">
        <v>564342</v>
      </c>
    </row>
    <row r="1710" spans="1:3" outlineLevel="2" x14ac:dyDescent="0.25">
      <c r="A1710" t="s">
        <v>507</v>
      </c>
      <c r="B1710">
        <v>29.693999999999999</v>
      </c>
      <c r="C1710" s="129">
        <v>464435</v>
      </c>
    </row>
    <row r="1711" spans="1:3" s="147" customFormat="1" outlineLevel="1" x14ac:dyDescent="0.25">
      <c r="A1711" s="130" t="s">
        <v>913</v>
      </c>
      <c r="B1711" s="147">
        <f>SUBTOTAL(9,B1706:B1710)</f>
        <v>218.93799999999999</v>
      </c>
      <c r="C1711" s="129">
        <f>SUBTOTAL(9,C1706:C1710)</f>
        <v>3303737</v>
      </c>
    </row>
    <row r="1712" spans="1:3" outlineLevel="2" x14ac:dyDescent="0.25">
      <c r="A1712" t="s">
        <v>508</v>
      </c>
      <c r="B1712">
        <v>54.106000000000002</v>
      </c>
      <c r="C1712" s="129">
        <v>579533</v>
      </c>
    </row>
    <row r="1713" spans="1:3" outlineLevel="2" x14ac:dyDescent="0.25">
      <c r="A1713" t="s">
        <v>508</v>
      </c>
      <c r="B1713">
        <v>78.77</v>
      </c>
      <c r="C1713" s="129">
        <v>873608</v>
      </c>
    </row>
    <row r="1714" spans="1:3" outlineLevel="2" x14ac:dyDescent="0.25">
      <c r="A1714" t="s">
        <v>508</v>
      </c>
      <c r="B1714">
        <v>55.604999999999997</v>
      </c>
      <c r="C1714" s="129">
        <v>619317</v>
      </c>
    </row>
    <row r="1715" spans="1:3" outlineLevel="2" x14ac:dyDescent="0.25">
      <c r="A1715" t="s">
        <v>508</v>
      </c>
      <c r="B1715">
        <v>68.733999999999995</v>
      </c>
      <c r="C1715" s="129">
        <v>749834</v>
      </c>
    </row>
    <row r="1716" spans="1:3" outlineLevel="2" x14ac:dyDescent="0.25">
      <c r="A1716" t="s">
        <v>508</v>
      </c>
      <c r="B1716">
        <v>64.375</v>
      </c>
      <c r="C1716" s="129">
        <v>685557</v>
      </c>
    </row>
    <row r="1717" spans="1:3" s="147" customFormat="1" outlineLevel="1" x14ac:dyDescent="0.25">
      <c r="A1717" s="130" t="s">
        <v>914</v>
      </c>
      <c r="B1717" s="147">
        <f>SUBTOTAL(9,B1712:B1716)</f>
        <v>321.58999999999997</v>
      </c>
      <c r="C1717" s="129">
        <f>SUBTOTAL(9,C1712:C1716)</f>
        <v>3507849</v>
      </c>
    </row>
    <row r="1718" spans="1:3" outlineLevel="2" x14ac:dyDescent="0.25">
      <c r="A1718" t="s">
        <v>436</v>
      </c>
      <c r="B1718">
        <v>8.0410000000000004</v>
      </c>
      <c r="C1718" s="129">
        <v>429838</v>
      </c>
    </row>
    <row r="1719" spans="1:3" outlineLevel="2" x14ac:dyDescent="0.25">
      <c r="A1719" t="s">
        <v>436</v>
      </c>
      <c r="B1719">
        <v>4.1959999999999997</v>
      </c>
      <c r="C1719" s="129">
        <v>219680</v>
      </c>
    </row>
    <row r="1720" spans="1:3" outlineLevel="2" x14ac:dyDescent="0.25">
      <c r="A1720" t="s">
        <v>436</v>
      </c>
      <c r="B1720">
        <v>6.931</v>
      </c>
      <c r="C1720" s="129">
        <v>371965</v>
      </c>
    </row>
    <row r="1721" spans="1:3" outlineLevel="2" x14ac:dyDescent="0.25">
      <c r="A1721" t="s">
        <v>436</v>
      </c>
      <c r="B1721">
        <v>1.024</v>
      </c>
      <c r="C1721" s="129">
        <v>54990</v>
      </c>
    </row>
    <row r="1722" spans="1:3" outlineLevel="2" x14ac:dyDescent="0.25">
      <c r="A1722" t="s">
        <v>436</v>
      </c>
      <c r="B1722">
        <v>7.1980000000000004</v>
      </c>
      <c r="C1722" s="129">
        <v>377851</v>
      </c>
    </row>
    <row r="1723" spans="1:3" s="147" customFormat="1" outlineLevel="1" x14ac:dyDescent="0.25">
      <c r="A1723" s="130" t="s">
        <v>915</v>
      </c>
      <c r="B1723" s="147">
        <f>SUBTOTAL(9,B1718:B1722)</f>
        <v>27.39</v>
      </c>
      <c r="C1723" s="129">
        <f>SUBTOTAL(9,C1718:C1722)</f>
        <v>1454324</v>
      </c>
    </row>
    <row r="1724" spans="1:3" outlineLevel="2" x14ac:dyDescent="0.25">
      <c r="A1724" t="s">
        <v>509</v>
      </c>
      <c r="B1724">
        <v>70.043999999999997</v>
      </c>
      <c r="C1724" s="129">
        <v>510703</v>
      </c>
    </row>
    <row r="1725" spans="1:3" outlineLevel="2" x14ac:dyDescent="0.25">
      <c r="A1725" t="s">
        <v>509</v>
      </c>
      <c r="B1725">
        <v>62.548000000000002</v>
      </c>
      <c r="C1725" s="129">
        <v>470019</v>
      </c>
    </row>
    <row r="1726" spans="1:3" outlineLevel="2" x14ac:dyDescent="0.25">
      <c r="A1726" t="s">
        <v>509</v>
      </c>
      <c r="B1726">
        <v>48.164000000000001</v>
      </c>
      <c r="C1726" s="129">
        <v>369224</v>
      </c>
    </row>
    <row r="1727" spans="1:3" outlineLevel="2" x14ac:dyDescent="0.25">
      <c r="A1727" t="s">
        <v>509</v>
      </c>
      <c r="B1727">
        <v>37.286000000000001</v>
      </c>
      <c r="C1727" s="129">
        <v>289294</v>
      </c>
    </row>
    <row r="1728" spans="1:3" outlineLevel="2" x14ac:dyDescent="0.25">
      <c r="A1728" t="s">
        <v>509</v>
      </c>
      <c r="B1728">
        <v>55.173000000000002</v>
      </c>
      <c r="C1728" s="129">
        <v>411323</v>
      </c>
    </row>
    <row r="1729" spans="1:3" s="147" customFormat="1" outlineLevel="1" x14ac:dyDescent="0.25">
      <c r="A1729" s="130" t="s">
        <v>916</v>
      </c>
      <c r="B1729" s="147">
        <f>SUBTOTAL(9,B1724:B1728)</f>
        <v>273.21499999999997</v>
      </c>
      <c r="C1729" s="129">
        <f>SUBTOTAL(9,C1724:C1728)</f>
        <v>2050563</v>
      </c>
    </row>
    <row r="1730" spans="1:3" outlineLevel="2" x14ac:dyDescent="0.25">
      <c r="A1730" t="s">
        <v>510</v>
      </c>
      <c r="B1730">
        <v>4.63</v>
      </c>
      <c r="C1730" s="129">
        <v>24250</v>
      </c>
    </row>
    <row r="1731" spans="1:3" outlineLevel="2" x14ac:dyDescent="0.25">
      <c r="A1731" t="s">
        <v>510</v>
      </c>
      <c r="B1731">
        <v>11.118</v>
      </c>
      <c r="C1731" s="129">
        <v>56116</v>
      </c>
    </row>
    <row r="1732" spans="1:3" outlineLevel="2" x14ac:dyDescent="0.25">
      <c r="A1732" t="s">
        <v>510</v>
      </c>
      <c r="B1732">
        <v>50.886000000000003</v>
      </c>
      <c r="C1732" s="129">
        <v>254756</v>
      </c>
    </row>
    <row r="1733" spans="1:3" outlineLevel="2" x14ac:dyDescent="0.25">
      <c r="A1733" t="s">
        <v>510</v>
      </c>
      <c r="B1733">
        <v>34.942</v>
      </c>
      <c r="C1733" s="129">
        <v>190968</v>
      </c>
    </row>
    <row r="1734" spans="1:3" outlineLevel="2" x14ac:dyDescent="0.25">
      <c r="A1734" t="s">
        <v>510</v>
      </c>
      <c r="B1734">
        <v>18.684999999999999</v>
      </c>
      <c r="C1734" s="129">
        <v>110400</v>
      </c>
    </row>
    <row r="1735" spans="1:3" s="147" customFormat="1" outlineLevel="1" x14ac:dyDescent="0.25">
      <c r="A1735" s="130" t="s">
        <v>917</v>
      </c>
      <c r="B1735" s="147">
        <f>SUBTOTAL(9,B1730:B1734)</f>
        <v>120.261</v>
      </c>
      <c r="C1735" s="129">
        <f>SUBTOTAL(9,C1730:C1734)</f>
        <v>636490</v>
      </c>
    </row>
    <row r="1736" spans="1:3" outlineLevel="2" x14ac:dyDescent="0.25">
      <c r="A1736" t="s">
        <v>437</v>
      </c>
      <c r="B1736">
        <v>78.393000000000001</v>
      </c>
      <c r="C1736" s="129">
        <v>1432248</v>
      </c>
    </row>
    <row r="1737" spans="1:3" outlineLevel="2" x14ac:dyDescent="0.25">
      <c r="A1737" t="s">
        <v>437</v>
      </c>
      <c r="B1737">
        <v>102.648</v>
      </c>
      <c r="C1737" s="129">
        <v>1816234</v>
      </c>
    </row>
    <row r="1738" spans="1:3" outlineLevel="2" x14ac:dyDescent="0.25">
      <c r="A1738" t="s">
        <v>437</v>
      </c>
      <c r="B1738">
        <v>180.90700000000001</v>
      </c>
      <c r="C1738" s="129">
        <v>3260232</v>
      </c>
    </row>
    <row r="1739" spans="1:3" outlineLevel="2" x14ac:dyDescent="0.25">
      <c r="A1739" t="s">
        <v>437</v>
      </c>
      <c r="B1739">
        <v>188.33600000000001</v>
      </c>
      <c r="C1739" s="129">
        <v>3292170</v>
      </c>
    </row>
    <row r="1740" spans="1:3" outlineLevel="2" x14ac:dyDescent="0.25">
      <c r="A1740" t="s">
        <v>437</v>
      </c>
      <c r="B1740">
        <v>184.31100000000001</v>
      </c>
      <c r="C1740" s="129">
        <v>3244393</v>
      </c>
    </row>
    <row r="1741" spans="1:3" s="147" customFormat="1" outlineLevel="1" x14ac:dyDescent="0.25">
      <c r="A1741" s="130" t="s">
        <v>918</v>
      </c>
      <c r="B1741" s="147">
        <f>SUBTOTAL(9,B1736:B1740)</f>
        <v>734.59500000000003</v>
      </c>
      <c r="C1741" s="129">
        <f>SUBTOTAL(9,C1736:C1740)</f>
        <v>13045277</v>
      </c>
    </row>
    <row r="1742" spans="1:3" outlineLevel="2" x14ac:dyDescent="0.25">
      <c r="A1742" t="s">
        <v>291</v>
      </c>
      <c r="B1742">
        <v>1.5349999999999999</v>
      </c>
      <c r="C1742" s="129">
        <v>63561</v>
      </c>
    </row>
    <row r="1743" spans="1:3" outlineLevel="2" x14ac:dyDescent="0.25">
      <c r="A1743" t="s">
        <v>291</v>
      </c>
      <c r="B1743">
        <v>6.3810000000000002</v>
      </c>
      <c r="C1743" s="129">
        <v>265764</v>
      </c>
    </row>
    <row r="1744" spans="1:3" outlineLevel="2" x14ac:dyDescent="0.25">
      <c r="A1744" t="s">
        <v>291</v>
      </c>
      <c r="B1744">
        <v>2.0619999999999998</v>
      </c>
      <c r="C1744" s="129">
        <v>85415</v>
      </c>
    </row>
    <row r="1745" spans="1:3" outlineLevel="2" x14ac:dyDescent="0.25">
      <c r="A1745" t="s">
        <v>291</v>
      </c>
      <c r="B1745">
        <v>1.9530000000000001</v>
      </c>
      <c r="C1745" s="129">
        <v>81660</v>
      </c>
    </row>
    <row r="1746" spans="1:3" outlineLevel="2" x14ac:dyDescent="0.25">
      <c r="A1746" t="s">
        <v>291</v>
      </c>
      <c r="B1746">
        <v>3.5470000000000002</v>
      </c>
      <c r="C1746" s="129">
        <v>145720</v>
      </c>
    </row>
    <row r="1747" spans="1:3" s="147" customFormat="1" outlineLevel="1" x14ac:dyDescent="0.25">
      <c r="A1747" s="130" t="s">
        <v>919</v>
      </c>
      <c r="B1747" s="147">
        <f>SUBTOTAL(9,B1742:B1746)</f>
        <v>15.478</v>
      </c>
      <c r="C1747" s="129">
        <f>SUBTOTAL(9,C1742:C1746)</f>
        <v>642120</v>
      </c>
    </row>
    <row r="1748" spans="1:3" outlineLevel="2" x14ac:dyDescent="0.25">
      <c r="A1748" t="s">
        <v>511</v>
      </c>
      <c r="B1748">
        <v>94.320999999999998</v>
      </c>
      <c r="C1748" s="129">
        <v>1841955</v>
      </c>
    </row>
    <row r="1749" spans="1:3" outlineLevel="2" x14ac:dyDescent="0.25">
      <c r="A1749" t="s">
        <v>511</v>
      </c>
      <c r="B1749">
        <v>149.73699999999999</v>
      </c>
      <c r="C1749" s="129">
        <v>2833183</v>
      </c>
    </row>
    <row r="1750" spans="1:3" outlineLevel="2" x14ac:dyDescent="0.25">
      <c r="A1750" t="s">
        <v>511</v>
      </c>
      <c r="B1750">
        <v>181.685</v>
      </c>
      <c r="C1750" s="129">
        <v>3398552</v>
      </c>
    </row>
    <row r="1751" spans="1:3" outlineLevel="2" x14ac:dyDescent="0.25">
      <c r="A1751" t="s">
        <v>511</v>
      </c>
      <c r="B1751">
        <v>109.797</v>
      </c>
      <c r="C1751" s="129">
        <v>2219003</v>
      </c>
    </row>
    <row r="1752" spans="1:3" outlineLevel="2" x14ac:dyDescent="0.25">
      <c r="A1752" t="s">
        <v>511</v>
      </c>
      <c r="B1752">
        <v>103.328</v>
      </c>
      <c r="C1752" s="129">
        <v>2076387</v>
      </c>
    </row>
    <row r="1753" spans="1:3" s="147" customFormat="1" outlineLevel="1" x14ac:dyDescent="0.25">
      <c r="A1753" s="130" t="s">
        <v>920</v>
      </c>
      <c r="B1753" s="147">
        <f>SUBTOTAL(9,B1748:B1752)</f>
        <v>638.86799999999994</v>
      </c>
      <c r="C1753" s="129">
        <f>SUBTOTAL(9,C1748:C1752)</f>
        <v>12369080</v>
      </c>
    </row>
    <row r="1754" spans="1:3" outlineLevel="2" x14ac:dyDescent="0.25">
      <c r="A1754" t="s">
        <v>354</v>
      </c>
      <c r="B1754">
        <v>12.606999999999999</v>
      </c>
      <c r="C1754" s="129">
        <v>269985</v>
      </c>
    </row>
    <row r="1755" spans="1:3" outlineLevel="2" x14ac:dyDescent="0.25">
      <c r="A1755" t="s">
        <v>354</v>
      </c>
      <c r="B1755">
        <v>42.052999999999997</v>
      </c>
      <c r="C1755" s="129">
        <v>874837</v>
      </c>
    </row>
    <row r="1756" spans="1:3" outlineLevel="2" x14ac:dyDescent="0.25">
      <c r="A1756" t="s">
        <v>354</v>
      </c>
      <c r="B1756">
        <v>25.417999999999999</v>
      </c>
      <c r="C1756" s="129">
        <v>549608</v>
      </c>
    </row>
    <row r="1757" spans="1:3" outlineLevel="2" x14ac:dyDescent="0.25">
      <c r="A1757" t="s">
        <v>354</v>
      </c>
      <c r="B1757">
        <v>16.172999999999998</v>
      </c>
      <c r="C1757" s="129">
        <v>349374</v>
      </c>
    </row>
    <row r="1758" spans="1:3" outlineLevel="2" x14ac:dyDescent="0.25">
      <c r="A1758" t="s">
        <v>354</v>
      </c>
      <c r="B1758">
        <v>77.555999999999997</v>
      </c>
      <c r="C1758" s="129">
        <v>1602961</v>
      </c>
    </row>
    <row r="1759" spans="1:3" s="147" customFormat="1" outlineLevel="1" x14ac:dyDescent="0.25">
      <c r="A1759" s="130" t="s">
        <v>921</v>
      </c>
      <c r="B1759" s="147">
        <f>SUBTOTAL(9,B1754:B1758)</f>
        <v>173.80700000000002</v>
      </c>
      <c r="C1759" s="129">
        <f>SUBTOTAL(9,C1754:C1758)</f>
        <v>3646765</v>
      </c>
    </row>
    <row r="1760" spans="1:3" outlineLevel="2" x14ac:dyDescent="0.25">
      <c r="A1760" t="s">
        <v>438</v>
      </c>
      <c r="B1760">
        <v>12.44</v>
      </c>
      <c r="C1760" s="129">
        <v>456035</v>
      </c>
    </row>
    <row r="1761" spans="1:3" outlineLevel="2" x14ac:dyDescent="0.25">
      <c r="A1761" t="s">
        <v>438</v>
      </c>
      <c r="B1761">
        <v>28.254000000000001</v>
      </c>
      <c r="C1761" s="129">
        <v>1027129</v>
      </c>
    </row>
    <row r="1762" spans="1:3" outlineLevel="2" x14ac:dyDescent="0.25">
      <c r="A1762" t="s">
        <v>438</v>
      </c>
      <c r="B1762">
        <v>25.146000000000001</v>
      </c>
      <c r="C1762" s="129">
        <v>905850</v>
      </c>
    </row>
    <row r="1763" spans="1:3" outlineLevel="2" x14ac:dyDescent="0.25">
      <c r="A1763" t="s">
        <v>438</v>
      </c>
      <c r="B1763">
        <v>7.5869999999999997</v>
      </c>
      <c r="C1763" s="129">
        <v>269610</v>
      </c>
    </row>
    <row r="1764" spans="1:3" outlineLevel="2" x14ac:dyDescent="0.25">
      <c r="A1764" t="s">
        <v>438</v>
      </c>
      <c r="B1764">
        <v>27.170999999999999</v>
      </c>
      <c r="C1764" s="129">
        <v>933450</v>
      </c>
    </row>
    <row r="1765" spans="1:3" s="147" customFormat="1" outlineLevel="1" x14ac:dyDescent="0.25">
      <c r="A1765" s="130" t="s">
        <v>922</v>
      </c>
      <c r="B1765" s="147">
        <f>SUBTOTAL(9,B1760:B1764)</f>
        <v>100.59800000000001</v>
      </c>
      <c r="C1765" s="129">
        <f>SUBTOTAL(9,C1760:C1764)</f>
        <v>3592074</v>
      </c>
    </row>
    <row r="1766" spans="1:3" outlineLevel="2" x14ac:dyDescent="0.25">
      <c r="A1766" t="s">
        <v>545</v>
      </c>
      <c r="B1766">
        <v>23.734000000000002</v>
      </c>
      <c r="C1766" s="129">
        <v>109784</v>
      </c>
    </row>
    <row r="1767" spans="1:3" outlineLevel="2" x14ac:dyDescent="0.25">
      <c r="A1767" t="s">
        <v>545</v>
      </c>
      <c r="B1767">
        <v>30.085999999999999</v>
      </c>
      <c r="C1767" s="129">
        <v>136337</v>
      </c>
    </row>
    <row r="1768" spans="1:3" outlineLevel="2" x14ac:dyDescent="0.25">
      <c r="A1768" t="s">
        <v>545</v>
      </c>
      <c r="B1768">
        <v>30.585999999999999</v>
      </c>
      <c r="C1768" s="129">
        <v>140086</v>
      </c>
    </row>
    <row r="1769" spans="1:3" outlineLevel="2" x14ac:dyDescent="0.25">
      <c r="A1769" t="s">
        <v>545</v>
      </c>
      <c r="B1769">
        <v>32.484999999999999</v>
      </c>
      <c r="C1769" s="129">
        <v>148035</v>
      </c>
    </row>
    <row r="1770" spans="1:3" outlineLevel="2" x14ac:dyDescent="0.25">
      <c r="A1770" t="s">
        <v>545</v>
      </c>
      <c r="B1770">
        <v>32.49</v>
      </c>
      <c r="C1770" s="129">
        <v>145346</v>
      </c>
    </row>
    <row r="1771" spans="1:3" s="147" customFormat="1" outlineLevel="1" x14ac:dyDescent="0.25">
      <c r="A1771" s="130" t="s">
        <v>923</v>
      </c>
      <c r="B1771" s="147">
        <f>SUBTOTAL(9,B1766:B1770)</f>
        <v>149.381</v>
      </c>
      <c r="C1771" s="129">
        <f>SUBTOTAL(9,C1766:C1770)</f>
        <v>679588</v>
      </c>
    </row>
    <row r="1772" spans="1:3" outlineLevel="2" x14ac:dyDescent="0.25">
      <c r="A1772" t="s">
        <v>439</v>
      </c>
      <c r="B1772">
        <v>0.69499999999999995</v>
      </c>
      <c r="C1772" s="129">
        <v>3028</v>
      </c>
    </row>
    <row r="1773" spans="1:3" outlineLevel="2" x14ac:dyDescent="0.25">
      <c r="A1773" t="s">
        <v>439</v>
      </c>
      <c r="B1773">
        <v>0.45800000000000002</v>
      </c>
      <c r="C1773" s="129">
        <v>2007</v>
      </c>
    </row>
    <row r="1774" spans="1:3" outlineLevel="2" x14ac:dyDescent="0.25">
      <c r="A1774" t="s">
        <v>439</v>
      </c>
      <c r="B1774">
        <v>0.70799999999999996</v>
      </c>
      <c r="C1774" s="129">
        <v>3083</v>
      </c>
    </row>
    <row r="1775" spans="1:3" outlineLevel="2" x14ac:dyDescent="0.25">
      <c r="A1775" t="s">
        <v>439</v>
      </c>
      <c r="B1775">
        <v>0.114</v>
      </c>
      <c r="C1775">
        <v>489</v>
      </c>
    </row>
    <row r="1776" spans="1:3" outlineLevel="2" x14ac:dyDescent="0.25">
      <c r="A1776" t="s">
        <v>439</v>
      </c>
      <c r="B1776">
        <v>0.72699999999999998</v>
      </c>
      <c r="C1776" s="129">
        <v>3065</v>
      </c>
    </row>
    <row r="1777" spans="1:3" s="147" customFormat="1" outlineLevel="1" x14ac:dyDescent="0.25">
      <c r="A1777" s="130" t="s">
        <v>924</v>
      </c>
      <c r="B1777" s="147">
        <f>SUBTOTAL(9,B1772:B1776)</f>
        <v>2.702</v>
      </c>
      <c r="C1777" s="129">
        <f>SUBTOTAL(9,C1772:C1776)</f>
        <v>11672</v>
      </c>
    </row>
    <row r="1778" spans="1:3" outlineLevel="2" x14ac:dyDescent="0.25">
      <c r="A1778" t="s">
        <v>389</v>
      </c>
      <c r="B1778">
        <v>84.57</v>
      </c>
      <c r="C1778" s="129">
        <v>2319433</v>
      </c>
    </row>
    <row r="1779" spans="1:3" outlineLevel="2" x14ac:dyDescent="0.25">
      <c r="A1779" t="s">
        <v>389</v>
      </c>
      <c r="B1779">
        <v>67.058000000000007</v>
      </c>
      <c r="C1779" s="129">
        <v>1846199</v>
      </c>
    </row>
    <row r="1780" spans="1:3" outlineLevel="2" x14ac:dyDescent="0.25">
      <c r="A1780" t="s">
        <v>389</v>
      </c>
      <c r="B1780">
        <v>27.882000000000001</v>
      </c>
      <c r="C1780" s="129">
        <v>790303</v>
      </c>
    </row>
    <row r="1781" spans="1:3" outlineLevel="2" x14ac:dyDescent="0.25">
      <c r="A1781" t="s">
        <v>389</v>
      </c>
      <c r="B1781">
        <v>39.938000000000002</v>
      </c>
      <c r="C1781" s="129">
        <v>1125096</v>
      </c>
    </row>
    <row r="1782" spans="1:3" outlineLevel="2" x14ac:dyDescent="0.25">
      <c r="A1782" t="s">
        <v>389</v>
      </c>
      <c r="B1782">
        <v>107.67</v>
      </c>
      <c r="C1782" s="129">
        <v>2924585</v>
      </c>
    </row>
    <row r="1783" spans="1:3" s="147" customFormat="1" outlineLevel="1" x14ac:dyDescent="0.25">
      <c r="A1783" s="130" t="s">
        <v>925</v>
      </c>
      <c r="B1783" s="147">
        <f>SUBTOTAL(9,B1778:B1782)</f>
        <v>327.11799999999999</v>
      </c>
      <c r="C1783" s="129">
        <f>SUBTOTAL(9,C1778:C1782)</f>
        <v>9005616</v>
      </c>
    </row>
    <row r="1784" spans="1:3" outlineLevel="2" x14ac:dyDescent="0.25">
      <c r="A1784" t="s">
        <v>355</v>
      </c>
      <c r="B1784">
        <v>2.7109999999999999</v>
      </c>
      <c r="C1784" s="129">
        <v>21836</v>
      </c>
    </row>
    <row r="1785" spans="1:3" outlineLevel="2" x14ac:dyDescent="0.25">
      <c r="A1785" t="s">
        <v>355</v>
      </c>
      <c r="B1785">
        <v>1.885</v>
      </c>
      <c r="C1785" s="129">
        <v>15015</v>
      </c>
    </row>
    <row r="1786" spans="1:3" outlineLevel="2" x14ac:dyDescent="0.25">
      <c r="A1786" t="s">
        <v>355</v>
      </c>
      <c r="B1786">
        <v>3.5979999999999999</v>
      </c>
      <c r="C1786" s="129">
        <v>28302</v>
      </c>
    </row>
    <row r="1787" spans="1:3" outlineLevel="2" x14ac:dyDescent="0.25">
      <c r="A1787" t="s">
        <v>355</v>
      </c>
      <c r="B1787">
        <v>3.4039999999999999</v>
      </c>
      <c r="C1787" s="129">
        <v>26850</v>
      </c>
    </row>
    <row r="1788" spans="1:3" outlineLevel="2" x14ac:dyDescent="0.25">
      <c r="A1788" t="s">
        <v>355</v>
      </c>
      <c r="B1788">
        <v>8.1920000000000002</v>
      </c>
      <c r="C1788" s="129">
        <v>64933</v>
      </c>
    </row>
    <row r="1789" spans="1:3" s="147" customFormat="1" outlineLevel="1" x14ac:dyDescent="0.25">
      <c r="A1789" s="130" t="s">
        <v>926</v>
      </c>
      <c r="B1789" s="147">
        <f>SUBTOTAL(9,B1784:B1788)</f>
        <v>19.79</v>
      </c>
      <c r="C1789" s="129">
        <f>SUBTOTAL(9,C1784:C1788)</f>
        <v>156936</v>
      </c>
    </row>
    <row r="1790" spans="1:3" outlineLevel="2" x14ac:dyDescent="0.25">
      <c r="A1790" t="s">
        <v>546</v>
      </c>
      <c r="B1790">
        <v>85.022999999999996</v>
      </c>
      <c r="C1790" s="129">
        <v>2436443</v>
      </c>
    </row>
    <row r="1791" spans="1:3" outlineLevel="2" x14ac:dyDescent="0.25">
      <c r="A1791" t="s">
        <v>546</v>
      </c>
      <c r="B1791">
        <v>77.844999999999999</v>
      </c>
      <c r="C1791" s="129">
        <v>2249666</v>
      </c>
    </row>
    <row r="1792" spans="1:3" outlineLevel="2" x14ac:dyDescent="0.25">
      <c r="A1792" t="s">
        <v>546</v>
      </c>
      <c r="B1792">
        <v>70.510000000000005</v>
      </c>
      <c r="C1792" s="129">
        <v>2132066</v>
      </c>
    </row>
    <row r="1793" spans="1:3" outlineLevel="2" x14ac:dyDescent="0.25">
      <c r="A1793" t="s">
        <v>546</v>
      </c>
      <c r="B1793">
        <v>31.004999999999999</v>
      </c>
      <c r="C1793" s="129">
        <v>956840</v>
      </c>
    </row>
    <row r="1794" spans="1:3" outlineLevel="2" x14ac:dyDescent="0.25">
      <c r="A1794" t="s">
        <v>546</v>
      </c>
      <c r="B1794">
        <v>27.713000000000001</v>
      </c>
      <c r="C1794" s="129">
        <v>862402</v>
      </c>
    </row>
    <row r="1795" spans="1:3" s="147" customFormat="1" outlineLevel="1" x14ac:dyDescent="0.25">
      <c r="A1795" s="130" t="s">
        <v>927</v>
      </c>
      <c r="B1795" s="147">
        <f>SUBTOTAL(9,B1790:B1794)</f>
        <v>292.096</v>
      </c>
      <c r="C1795" s="129">
        <f>SUBTOTAL(9,C1790:C1794)</f>
        <v>8637417</v>
      </c>
    </row>
    <row r="1796" spans="1:3" outlineLevel="2" x14ac:dyDescent="0.25">
      <c r="A1796" t="s">
        <v>574</v>
      </c>
      <c r="B1796">
        <v>5.5629999999999997</v>
      </c>
      <c r="C1796" s="129">
        <v>1299</v>
      </c>
    </row>
    <row r="1797" spans="1:3" outlineLevel="2" x14ac:dyDescent="0.25">
      <c r="A1797" t="s">
        <v>574</v>
      </c>
      <c r="B1797">
        <v>4.6230000000000002</v>
      </c>
      <c r="C1797" s="129">
        <v>1086</v>
      </c>
    </row>
    <row r="1798" spans="1:3" outlineLevel="2" x14ac:dyDescent="0.25">
      <c r="A1798" t="s">
        <v>574</v>
      </c>
      <c r="B1798">
        <v>6.8440000000000003</v>
      </c>
      <c r="C1798" s="129">
        <v>1615</v>
      </c>
    </row>
    <row r="1799" spans="1:3" outlineLevel="2" x14ac:dyDescent="0.25">
      <c r="A1799" t="s">
        <v>574</v>
      </c>
      <c r="B1799">
        <v>3.3410000000000002</v>
      </c>
      <c r="C1799">
        <v>794</v>
      </c>
    </row>
    <row r="1800" spans="1:3" outlineLevel="2" x14ac:dyDescent="0.25">
      <c r="A1800" t="s">
        <v>574</v>
      </c>
      <c r="B1800">
        <v>4.1130000000000004</v>
      </c>
      <c r="C1800">
        <v>978</v>
      </c>
    </row>
    <row r="1801" spans="1:3" s="147" customFormat="1" outlineLevel="1" x14ac:dyDescent="0.25">
      <c r="A1801" s="130" t="s">
        <v>928</v>
      </c>
      <c r="B1801" s="147">
        <f>SUBTOTAL(9,B1796:B1800)</f>
        <v>24.484000000000002</v>
      </c>
      <c r="C1801" s="147">
        <f>SUBTOTAL(9,C1796:C1800)</f>
        <v>5772</v>
      </c>
    </row>
    <row r="1802" spans="1:3" outlineLevel="2" x14ac:dyDescent="0.25">
      <c r="A1802" t="s">
        <v>440</v>
      </c>
      <c r="B1802">
        <v>13.211</v>
      </c>
      <c r="C1802" s="129">
        <v>1370289</v>
      </c>
    </row>
    <row r="1803" spans="1:3" outlineLevel="2" x14ac:dyDescent="0.25">
      <c r="A1803" t="s">
        <v>440</v>
      </c>
      <c r="B1803">
        <v>15.654</v>
      </c>
      <c r="C1803" s="129">
        <v>1604065</v>
      </c>
    </row>
    <row r="1804" spans="1:3" outlineLevel="2" x14ac:dyDescent="0.25">
      <c r="A1804" t="s">
        <v>440</v>
      </c>
      <c r="B1804">
        <v>32.664000000000001</v>
      </c>
      <c r="C1804" s="129">
        <v>3303182</v>
      </c>
    </row>
    <row r="1805" spans="1:3" outlineLevel="2" x14ac:dyDescent="0.25">
      <c r="A1805" t="s">
        <v>440</v>
      </c>
      <c r="B1805">
        <v>3.3849999999999998</v>
      </c>
      <c r="C1805" s="129">
        <v>338449</v>
      </c>
    </row>
    <row r="1806" spans="1:3" outlineLevel="2" x14ac:dyDescent="0.25">
      <c r="A1806" t="s">
        <v>440</v>
      </c>
      <c r="B1806">
        <v>26.140999999999998</v>
      </c>
      <c r="C1806" s="129">
        <v>2553824</v>
      </c>
    </row>
    <row r="1807" spans="1:3" s="147" customFormat="1" outlineLevel="1" x14ac:dyDescent="0.25">
      <c r="A1807" s="130" t="s">
        <v>929</v>
      </c>
      <c r="B1807" s="147">
        <f>SUBTOTAL(9,B1802:B1806)</f>
        <v>91.055000000000007</v>
      </c>
      <c r="C1807" s="129">
        <f>SUBTOTAL(9,C1802:C1806)</f>
        <v>9169809</v>
      </c>
    </row>
    <row r="1808" spans="1:3" outlineLevel="2" x14ac:dyDescent="0.25">
      <c r="A1808" t="s">
        <v>153</v>
      </c>
      <c r="B1808">
        <v>3.5830000000000002</v>
      </c>
      <c r="C1808" s="129">
        <v>281516</v>
      </c>
    </row>
    <row r="1809" spans="1:3" outlineLevel="2" x14ac:dyDescent="0.25">
      <c r="A1809" t="s">
        <v>153</v>
      </c>
      <c r="B1809">
        <v>2.621</v>
      </c>
      <c r="C1809" s="129">
        <v>204777</v>
      </c>
    </row>
    <row r="1810" spans="1:3" outlineLevel="2" x14ac:dyDescent="0.25">
      <c r="A1810" t="s">
        <v>153</v>
      </c>
      <c r="B1810">
        <v>2.242</v>
      </c>
      <c r="C1810" s="129">
        <v>175589</v>
      </c>
    </row>
    <row r="1811" spans="1:3" outlineLevel="2" x14ac:dyDescent="0.25">
      <c r="A1811" t="s">
        <v>153</v>
      </c>
      <c r="B1811">
        <v>4.8659999999999997</v>
      </c>
      <c r="C1811" s="129">
        <v>378391</v>
      </c>
    </row>
    <row r="1812" spans="1:3" outlineLevel="2" x14ac:dyDescent="0.25">
      <c r="A1812" t="s">
        <v>153</v>
      </c>
      <c r="B1812">
        <v>11.429</v>
      </c>
      <c r="C1812" s="129">
        <v>877958</v>
      </c>
    </row>
    <row r="1813" spans="1:3" s="147" customFormat="1" outlineLevel="1" x14ac:dyDescent="0.25">
      <c r="A1813" s="130" t="s">
        <v>641</v>
      </c>
      <c r="B1813" s="147">
        <f>SUBTOTAL(9,B1808:B1812)</f>
        <v>24.741</v>
      </c>
      <c r="C1813" s="129">
        <f>SUBTOTAL(9,C1808:C1812)</f>
        <v>1918231</v>
      </c>
    </row>
    <row r="1814" spans="1:3" outlineLevel="2" x14ac:dyDescent="0.25">
      <c r="A1814" t="s">
        <v>512</v>
      </c>
      <c r="B1814">
        <v>124.176</v>
      </c>
      <c r="C1814" s="129">
        <v>1000343</v>
      </c>
    </row>
    <row r="1815" spans="1:3" outlineLevel="2" x14ac:dyDescent="0.25">
      <c r="A1815" t="s">
        <v>512</v>
      </c>
      <c r="B1815">
        <v>138.10499999999999</v>
      </c>
      <c r="C1815" s="129">
        <v>1055160</v>
      </c>
    </row>
    <row r="1816" spans="1:3" outlineLevel="2" x14ac:dyDescent="0.25">
      <c r="A1816" t="s">
        <v>512</v>
      </c>
      <c r="B1816">
        <v>99.210999999999999</v>
      </c>
      <c r="C1816" s="129">
        <v>776823</v>
      </c>
    </row>
    <row r="1817" spans="1:3" outlineLevel="2" x14ac:dyDescent="0.25">
      <c r="A1817" t="s">
        <v>512</v>
      </c>
      <c r="B1817">
        <v>178.38200000000001</v>
      </c>
      <c r="C1817" s="129">
        <v>1554430</v>
      </c>
    </row>
    <row r="1818" spans="1:3" outlineLevel="2" x14ac:dyDescent="0.25">
      <c r="A1818" t="s">
        <v>512</v>
      </c>
      <c r="B1818">
        <v>128.23400000000001</v>
      </c>
      <c r="C1818" s="129">
        <v>1235421</v>
      </c>
    </row>
    <row r="1819" spans="1:3" s="147" customFormat="1" outlineLevel="1" x14ac:dyDescent="0.25">
      <c r="A1819" s="130" t="s">
        <v>930</v>
      </c>
      <c r="B1819" s="147">
        <f>SUBTOTAL(9,B1814:B1818)</f>
        <v>668.10800000000006</v>
      </c>
      <c r="C1819" s="129">
        <f>SUBTOTAL(9,C1814:C1818)</f>
        <v>5622177</v>
      </c>
    </row>
    <row r="1820" spans="1:3" outlineLevel="2" x14ac:dyDescent="0.25">
      <c r="A1820" t="s">
        <v>575</v>
      </c>
      <c r="B1820">
        <v>90.349000000000004</v>
      </c>
      <c r="C1820" s="129">
        <v>69912</v>
      </c>
    </row>
    <row r="1821" spans="1:3" outlineLevel="2" x14ac:dyDescent="0.25">
      <c r="A1821" t="s">
        <v>575</v>
      </c>
      <c r="B1821">
        <v>19.225999999999999</v>
      </c>
      <c r="C1821" s="129">
        <v>14904</v>
      </c>
    </row>
    <row r="1822" spans="1:3" outlineLevel="2" x14ac:dyDescent="0.25">
      <c r="A1822" t="s">
        <v>575</v>
      </c>
      <c r="B1822">
        <v>26.152999999999999</v>
      </c>
      <c r="C1822" s="129">
        <v>20240</v>
      </c>
    </row>
    <row r="1823" spans="1:3" outlineLevel="2" x14ac:dyDescent="0.25">
      <c r="A1823" t="s">
        <v>575</v>
      </c>
      <c r="B1823">
        <v>22.085999999999999</v>
      </c>
      <c r="C1823" s="129">
        <v>17191</v>
      </c>
    </row>
    <row r="1824" spans="1:3" outlineLevel="2" x14ac:dyDescent="0.25">
      <c r="A1824" t="s">
        <v>575</v>
      </c>
      <c r="B1824">
        <v>22.852</v>
      </c>
      <c r="C1824" s="129">
        <v>17818</v>
      </c>
    </row>
    <row r="1825" spans="1:3" s="147" customFormat="1" outlineLevel="1" x14ac:dyDescent="0.25">
      <c r="A1825" s="130" t="s">
        <v>931</v>
      </c>
      <c r="B1825" s="147">
        <f>SUBTOTAL(9,B1820:B1824)</f>
        <v>180.66600000000003</v>
      </c>
      <c r="C1825" s="129">
        <f>SUBTOTAL(9,C1820:C1824)</f>
        <v>140065</v>
      </c>
    </row>
    <row r="1826" spans="1:3" outlineLevel="2" x14ac:dyDescent="0.25">
      <c r="A1826" t="s">
        <v>356</v>
      </c>
      <c r="B1826">
        <v>0.877</v>
      </c>
      <c r="C1826" s="129">
        <v>1091</v>
      </c>
    </row>
    <row r="1827" spans="1:3" outlineLevel="2" x14ac:dyDescent="0.25">
      <c r="A1827" t="s">
        <v>356</v>
      </c>
      <c r="B1827">
        <v>1.3180000000000001</v>
      </c>
      <c r="C1827" s="129">
        <v>1646</v>
      </c>
    </row>
    <row r="1828" spans="1:3" outlineLevel="2" x14ac:dyDescent="0.25">
      <c r="A1828" t="s">
        <v>356</v>
      </c>
      <c r="B1828">
        <v>1.855</v>
      </c>
      <c r="C1828" s="129">
        <v>2276</v>
      </c>
    </row>
    <row r="1829" spans="1:3" outlineLevel="2" x14ac:dyDescent="0.25">
      <c r="A1829" t="s">
        <v>356</v>
      </c>
      <c r="B1829">
        <v>0.76900000000000002</v>
      </c>
      <c r="C1829">
        <v>934</v>
      </c>
    </row>
    <row r="1830" spans="1:3" outlineLevel="2" x14ac:dyDescent="0.25">
      <c r="A1830" t="s">
        <v>356</v>
      </c>
      <c r="B1830">
        <v>1.6990000000000001</v>
      </c>
      <c r="C1830" s="129">
        <v>2035</v>
      </c>
    </row>
    <row r="1831" spans="1:3" s="147" customFormat="1" outlineLevel="1" x14ac:dyDescent="0.25">
      <c r="A1831" s="130" t="s">
        <v>932</v>
      </c>
      <c r="B1831" s="147">
        <f>SUBTOTAL(9,B1826:B1830)</f>
        <v>6.5180000000000007</v>
      </c>
      <c r="C1831" s="129">
        <f>SUBTOTAL(9,C1826:C1830)</f>
        <v>7982</v>
      </c>
    </row>
    <row r="1832" spans="1:3" outlineLevel="2" x14ac:dyDescent="0.25">
      <c r="A1832" t="s">
        <v>513</v>
      </c>
      <c r="B1832">
        <v>156.15600000000001</v>
      </c>
      <c r="C1832" s="129">
        <v>2193951</v>
      </c>
    </row>
    <row r="1833" spans="1:3" outlineLevel="2" x14ac:dyDescent="0.25">
      <c r="A1833" t="s">
        <v>513</v>
      </c>
      <c r="B1833">
        <v>294.255</v>
      </c>
      <c r="C1833" s="129">
        <v>4239309</v>
      </c>
    </row>
    <row r="1834" spans="1:3" outlineLevel="2" x14ac:dyDescent="0.25">
      <c r="A1834" t="s">
        <v>513</v>
      </c>
      <c r="B1834">
        <v>184.166</v>
      </c>
      <c r="C1834" s="129">
        <v>2812289</v>
      </c>
    </row>
    <row r="1835" spans="1:3" outlineLevel="2" x14ac:dyDescent="0.25">
      <c r="A1835" t="s">
        <v>513</v>
      </c>
      <c r="B1835">
        <v>75.680000000000007</v>
      </c>
      <c r="C1835" s="129">
        <v>1220549</v>
      </c>
    </row>
    <row r="1836" spans="1:3" outlineLevel="2" x14ac:dyDescent="0.25">
      <c r="A1836" t="s">
        <v>513</v>
      </c>
      <c r="B1836">
        <v>84.281000000000006</v>
      </c>
      <c r="C1836" s="129">
        <v>1345586</v>
      </c>
    </row>
    <row r="1837" spans="1:3" s="147" customFormat="1" outlineLevel="1" x14ac:dyDescent="0.25">
      <c r="A1837" s="130" t="s">
        <v>933</v>
      </c>
      <c r="B1837" s="147">
        <f>SUBTOTAL(9,B1832:B1836)</f>
        <v>794.53800000000001</v>
      </c>
      <c r="C1837" s="129">
        <f>SUBTOTAL(9,C1832:C1836)</f>
        <v>11811684</v>
      </c>
    </row>
    <row r="1838" spans="1:3" outlineLevel="2" x14ac:dyDescent="0.25">
      <c r="A1838" t="s">
        <v>441</v>
      </c>
      <c r="B1838">
        <v>78.194000000000003</v>
      </c>
      <c r="C1838" s="129">
        <v>7366768</v>
      </c>
    </row>
    <row r="1839" spans="1:3" outlineLevel="2" x14ac:dyDescent="0.25">
      <c r="A1839" t="s">
        <v>441</v>
      </c>
      <c r="B1839">
        <v>98.811000000000007</v>
      </c>
      <c r="C1839" s="129">
        <v>9059430</v>
      </c>
    </row>
    <row r="1840" spans="1:3" outlineLevel="2" x14ac:dyDescent="0.25">
      <c r="A1840" t="s">
        <v>441</v>
      </c>
      <c r="B1840">
        <v>214.393</v>
      </c>
      <c r="C1840" s="129">
        <v>19761878</v>
      </c>
    </row>
    <row r="1841" spans="1:3" outlineLevel="2" x14ac:dyDescent="0.25">
      <c r="A1841" t="s">
        <v>441</v>
      </c>
      <c r="B1841">
        <v>81.825999999999993</v>
      </c>
      <c r="C1841" s="129">
        <v>7531106</v>
      </c>
    </row>
    <row r="1842" spans="1:3" outlineLevel="2" x14ac:dyDescent="0.25">
      <c r="A1842" t="s">
        <v>441</v>
      </c>
      <c r="B1842">
        <v>290.40199999999999</v>
      </c>
      <c r="C1842" s="129">
        <v>25796327</v>
      </c>
    </row>
    <row r="1843" spans="1:3" s="147" customFormat="1" outlineLevel="1" x14ac:dyDescent="0.25">
      <c r="A1843" s="130" t="s">
        <v>934</v>
      </c>
      <c r="B1843" s="147">
        <f>SUBTOTAL(9,B1838:B1842)</f>
        <v>763.62599999999998</v>
      </c>
      <c r="C1843" s="129">
        <f>SUBTOTAL(9,C1838:C1842)</f>
        <v>69515509</v>
      </c>
    </row>
    <row r="1844" spans="1:3" outlineLevel="2" x14ac:dyDescent="0.25">
      <c r="A1844" t="s">
        <v>442</v>
      </c>
      <c r="B1844">
        <v>7.8170000000000002</v>
      </c>
      <c r="C1844" s="129">
        <v>1584575</v>
      </c>
    </row>
    <row r="1845" spans="1:3" outlineLevel="2" x14ac:dyDescent="0.25">
      <c r="A1845" t="s">
        <v>442</v>
      </c>
      <c r="B1845">
        <v>15.372999999999999</v>
      </c>
      <c r="C1845" s="129">
        <v>3045245</v>
      </c>
    </row>
    <row r="1846" spans="1:3" outlineLevel="2" x14ac:dyDescent="0.25">
      <c r="A1846" t="s">
        <v>442</v>
      </c>
      <c r="B1846">
        <v>2.5089999999999999</v>
      </c>
      <c r="C1846" s="129">
        <v>491970</v>
      </c>
    </row>
    <row r="1847" spans="1:3" outlineLevel="2" x14ac:dyDescent="0.25">
      <c r="A1847" t="s">
        <v>442</v>
      </c>
      <c r="B1847">
        <v>12.75</v>
      </c>
      <c r="C1847" s="129">
        <v>2393841</v>
      </c>
    </row>
    <row r="1848" spans="1:3" outlineLevel="2" x14ac:dyDescent="0.25">
      <c r="A1848" t="s">
        <v>442</v>
      </c>
      <c r="B1848">
        <v>27.89</v>
      </c>
      <c r="C1848" s="129">
        <v>5311140</v>
      </c>
    </row>
    <row r="1849" spans="1:3" s="147" customFormat="1" outlineLevel="1" x14ac:dyDescent="0.25">
      <c r="A1849" s="130" t="s">
        <v>935</v>
      </c>
      <c r="B1849" s="147">
        <f>SUBTOTAL(9,B1844:B1848)</f>
        <v>66.338999999999999</v>
      </c>
      <c r="C1849" s="129">
        <f>SUBTOTAL(9,C1844:C1848)</f>
        <v>12826771</v>
      </c>
    </row>
    <row r="1850" spans="1:3" outlineLevel="2" x14ac:dyDescent="0.25">
      <c r="A1850" t="s">
        <v>469</v>
      </c>
      <c r="B1850">
        <v>119.557</v>
      </c>
      <c r="C1850" s="129">
        <v>2712522</v>
      </c>
    </row>
    <row r="1851" spans="1:3" outlineLevel="2" x14ac:dyDescent="0.25">
      <c r="A1851" t="s">
        <v>469</v>
      </c>
      <c r="B1851">
        <v>243.858</v>
      </c>
      <c r="C1851" s="129">
        <v>5479889</v>
      </c>
    </row>
    <row r="1852" spans="1:3" outlineLevel="2" x14ac:dyDescent="0.25">
      <c r="A1852" t="s">
        <v>469</v>
      </c>
      <c r="B1852">
        <v>164.12899999999999</v>
      </c>
      <c r="C1852" s="129">
        <v>3735639</v>
      </c>
    </row>
    <row r="1853" spans="1:3" outlineLevel="2" x14ac:dyDescent="0.25">
      <c r="A1853" t="s">
        <v>469</v>
      </c>
      <c r="B1853">
        <v>138.934</v>
      </c>
      <c r="C1853" s="129">
        <v>3154466</v>
      </c>
    </row>
    <row r="1854" spans="1:3" outlineLevel="2" x14ac:dyDescent="0.25">
      <c r="A1854" t="s">
        <v>469</v>
      </c>
      <c r="B1854">
        <v>164.17500000000001</v>
      </c>
      <c r="C1854" s="129">
        <v>3691638</v>
      </c>
    </row>
    <row r="1855" spans="1:3" s="147" customFormat="1" outlineLevel="1" x14ac:dyDescent="0.25">
      <c r="A1855" s="130" t="s">
        <v>936</v>
      </c>
      <c r="B1855" s="147">
        <f>SUBTOTAL(9,B1850:B1854)</f>
        <v>830.65300000000002</v>
      </c>
      <c r="C1855" s="129">
        <f>SUBTOTAL(9,C1850:C1854)</f>
        <v>18774154</v>
      </c>
    </row>
    <row r="1856" spans="1:3" outlineLevel="2" x14ac:dyDescent="0.25">
      <c r="A1856" t="s">
        <v>357</v>
      </c>
      <c r="B1856">
        <v>8.4510000000000005</v>
      </c>
      <c r="C1856" s="129">
        <v>372998</v>
      </c>
    </row>
    <row r="1857" spans="1:3" outlineLevel="2" x14ac:dyDescent="0.25">
      <c r="A1857" t="s">
        <v>357</v>
      </c>
      <c r="B1857">
        <v>27.32</v>
      </c>
      <c r="C1857" s="129">
        <v>1190128</v>
      </c>
    </row>
    <row r="1858" spans="1:3" outlineLevel="2" x14ac:dyDescent="0.25">
      <c r="A1858" t="s">
        <v>357</v>
      </c>
      <c r="B1858">
        <v>8.3520000000000003</v>
      </c>
      <c r="C1858" s="129">
        <v>380599</v>
      </c>
    </row>
    <row r="1859" spans="1:3" outlineLevel="2" x14ac:dyDescent="0.25">
      <c r="A1859" t="s">
        <v>357</v>
      </c>
      <c r="B1859">
        <v>10.09</v>
      </c>
      <c r="C1859" s="129">
        <v>451345</v>
      </c>
    </row>
    <row r="1860" spans="1:3" outlineLevel="2" x14ac:dyDescent="0.25">
      <c r="A1860" t="s">
        <v>357</v>
      </c>
      <c r="B1860">
        <v>24.826000000000001</v>
      </c>
      <c r="C1860" s="129">
        <v>1085878</v>
      </c>
    </row>
    <row r="1861" spans="1:3" s="147" customFormat="1" outlineLevel="1" x14ac:dyDescent="0.25">
      <c r="A1861" s="130" t="s">
        <v>937</v>
      </c>
      <c r="B1861" s="147">
        <f>SUBTOTAL(9,B1856:B1860)</f>
        <v>79.039000000000016</v>
      </c>
      <c r="C1861" s="129">
        <f>SUBTOTAL(9,C1856:C1860)</f>
        <v>3480948</v>
      </c>
    </row>
    <row r="1862" spans="1:3" outlineLevel="2" x14ac:dyDescent="0.25">
      <c r="A1862" t="s">
        <v>358</v>
      </c>
      <c r="B1862">
        <v>53.128</v>
      </c>
      <c r="C1862" s="129">
        <v>788457</v>
      </c>
    </row>
    <row r="1863" spans="1:3" outlineLevel="2" x14ac:dyDescent="0.25">
      <c r="A1863" t="s">
        <v>358</v>
      </c>
      <c r="B1863">
        <v>153.702</v>
      </c>
      <c r="C1863" s="129">
        <v>2152249</v>
      </c>
    </row>
    <row r="1864" spans="1:3" outlineLevel="2" x14ac:dyDescent="0.25">
      <c r="A1864" t="s">
        <v>358</v>
      </c>
      <c r="B1864">
        <v>131.95400000000001</v>
      </c>
      <c r="C1864" s="129">
        <v>1955259</v>
      </c>
    </row>
    <row r="1865" spans="1:3" outlineLevel="2" x14ac:dyDescent="0.25">
      <c r="A1865" t="s">
        <v>358</v>
      </c>
      <c r="B1865">
        <v>64.908000000000001</v>
      </c>
      <c r="C1865" s="129">
        <v>1050423</v>
      </c>
    </row>
    <row r="1866" spans="1:3" outlineLevel="2" x14ac:dyDescent="0.25">
      <c r="A1866" t="s">
        <v>358</v>
      </c>
      <c r="B1866">
        <v>40.731000000000002</v>
      </c>
      <c r="C1866" s="129">
        <v>624066</v>
      </c>
    </row>
    <row r="1867" spans="1:3" s="147" customFormat="1" outlineLevel="1" x14ac:dyDescent="0.25">
      <c r="A1867" s="130" t="s">
        <v>938</v>
      </c>
      <c r="B1867" s="147">
        <f>SUBTOTAL(9,B1862:B1866)</f>
        <v>444.423</v>
      </c>
      <c r="C1867" s="129">
        <f>SUBTOTAL(9,C1862:C1866)</f>
        <v>6570454</v>
      </c>
    </row>
    <row r="1868" spans="1:3" outlineLevel="2" x14ac:dyDescent="0.25">
      <c r="A1868" t="s">
        <v>292</v>
      </c>
      <c r="B1868">
        <v>17.018000000000001</v>
      </c>
      <c r="C1868" s="129">
        <v>458343</v>
      </c>
    </row>
    <row r="1869" spans="1:3" outlineLevel="2" x14ac:dyDescent="0.25">
      <c r="A1869" t="s">
        <v>292</v>
      </c>
      <c r="B1869">
        <v>36.136000000000003</v>
      </c>
      <c r="C1869" s="129">
        <v>954719</v>
      </c>
    </row>
    <row r="1870" spans="1:3" outlineLevel="2" x14ac:dyDescent="0.25">
      <c r="A1870" t="s">
        <v>292</v>
      </c>
      <c r="B1870">
        <v>179.167</v>
      </c>
      <c r="C1870" s="129">
        <v>4436836</v>
      </c>
    </row>
    <row r="1871" spans="1:3" outlineLevel="2" x14ac:dyDescent="0.25">
      <c r="A1871" t="s">
        <v>292</v>
      </c>
      <c r="B1871">
        <v>15.061</v>
      </c>
      <c r="C1871" s="129">
        <v>407051</v>
      </c>
    </row>
    <row r="1872" spans="1:3" outlineLevel="2" x14ac:dyDescent="0.25">
      <c r="A1872" t="s">
        <v>292</v>
      </c>
      <c r="B1872">
        <v>17.698</v>
      </c>
      <c r="C1872" s="129">
        <v>525150</v>
      </c>
    </row>
    <row r="1873" spans="1:3" s="147" customFormat="1" outlineLevel="1" x14ac:dyDescent="0.25">
      <c r="A1873" s="130" t="s">
        <v>939</v>
      </c>
      <c r="B1873" s="147">
        <f>SUBTOTAL(9,B1868:B1872)</f>
        <v>265.08</v>
      </c>
      <c r="C1873" s="129">
        <f>SUBTOTAL(9,C1868:C1872)</f>
        <v>6782099</v>
      </c>
    </row>
    <row r="1874" spans="1:3" outlineLevel="2" x14ac:dyDescent="0.25">
      <c r="A1874" t="s">
        <v>514</v>
      </c>
      <c r="B1874">
        <v>108.036</v>
      </c>
      <c r="C1874" s="129">
        <v>2253507</v>
      </c>
    </row>
    <row r="1875" spans="1:3" outlineLevel="2" x14ac:dyDescent="0.25">
      <c r="A1875" t="s">
        <v>514</v>
      </c>
      <c r="B1875">
        <v>108.53100000000001</v>
      </c>
      <c r="C1875" s="129">
        <v>2240397</v>
      </c>
    </row>
    <row r="1876" spans="1:3" outlineLevel="2" x14ac:dyDescent="0.25">
      <c r="A1876" t="s">
        <v>514</v>
      </c>
      <c r="B1876">
        <v>142.18100000000001</v>
      </c>
      <c r="C1876" s="129">
        <v>2906915</v>
      </c>
    </row>
    <row r="1877" spans="1:3" outlineLevel="2" x14ac:dyDescent="0.25">
      <c r="A1877" t="s">
        <v>514</v>
      </c>
      <c r="B1877">
        <v>105.072</v>
      </c>
      <c r="C1877" s="129">
        <v>2267312</v>
      </c>
    </row>
    <row r="1878" spans="1:3" outlineLevel="2" x14ac:dyDescent="0.25">
      <c r="A1878" t="s">
        <v>514</v>
      </c>
      <c r="B1878">
        <v>168.327</v>
      </c>
      <c r="C1878" s="129">
        <v>3521719</v>
      </c>
    </row>
    <row r="1879" spans="1:3" s="147" customFormat="1" outlineLevel="1" x14ac:dyDescent="0.25">
      <c r="A1879" s="130" t="s">
        <v>940</v>
      </c>
      <c r="B1879" s="147">
        <f>SUBTOTAL(9,B1874:B1878)</f>
        <v>632.14700000000005</v>
      </c>
      <c r="C1879" s="129">
        <f>SUBTOTAL(9,C1874:C1878)</f>
        <v>13189850</v>
      </c>
    </row>
    <row r="1880" spans="1:3" outlineLevel="2" x14ac:dyDescent="0.25">
      <c r="A1880" t="s">
        <v>515</v>
      </c>
      <c r="B1880">
        <v>102.221</v>
      </c>
      <c r="C1880" s="129">
        <v>1180982</v>
      </c>
    </row>
    <row r="1881" spans="1:3" outlineLevel="2" x14ac:dyDescent="0.25">
      <c r="A1881" t="s">
        <v>515</v>
      </c>
      <c r="B1881">
        <v>76.590999999999994</v>
      </c>
      <c r="C1881" s="129">
        <v>907003</v>
      </c>
    </row>
    <row r="1882" spans="1:3" outlineLevel="2" x14ac:dyDescent="0.25">
      <c r="A1882" t="s">
        <v>515</v>
      </c>
      <c r="B1882">
        <v>69.117999999999995</v>
      </c>
      <c r="C1882" s="129">
        <v>834325</v>
      </c>
    </row>
    <row r="1883" spans="1:3" outlineLevel="2" x14ac:dyDescent="0.25">
      <c r="A1883" t="s">
        <v>515</v>
      </c>
      <c r="B1883">
        <v>45.057000000000002</v>
      </c>
      <c r="C1883" s="129">
        <v>541377</v>
      </c>
    </row>
    <row r="1884" spans="1:3" outlineLevel="2" x14ac:dyDescent="0.25">
      <c r="A1884" t="s">
        <v>515</v>
      </c>
      <c r="B1884">
        <v>72.605000000000004</v>
      </c>
      <c r="C1884" s="129">
        <v>845920</v>
      </c>
    </row>
    <row r="1885" spans="1:3" s="147" customFormat="1" outlineLevel="1" x14ac:dyDescent="0.25">
      <c r="A1885" s="130" t="s">
        <v>941</v>
      </c>
      <c r="B1885" s="147">
        <f>SUBTOTAL(9,B1880:B1884)</f>
        <v>365.59200000000004</v>
      </c>
      <c r="C1885" s="129">
        <f>SUBTOTAL(9,C1880:C1884)</f>
        <v>4309607</v>
      </c>
    </row>
    <row r="1886" spans="1:3" outlineLevel="2" x14ac:dyDescent="0.25">
      <c r="A1886" t="s">
        <v>443</v>
      </c>
      <c r="B1886">
        <v>117.28400000000001</v>
      </c>
      <c r="C1886" s="129">
        <v>4710195</v>
      </c>
    </row>
    <row r="1887" spans="1:3" outlineLevel="2" x14ac:dyDescent="0.25">
      <c r="A1887" t="s">
        <v>443</v>
      </c>
      <c r="B1887">
        <v>9.4250000000000007</v>
      </c>
      <c r="C1887" s="129">
        <v>415219</v>
      </c>
    </row>
    <row r="1888" spans="1:3" outlineLevel="2" x14ac:dyDescent="0.25">
      <c r="A1888" t="s">
        <v>443</v>
      </c>
      <c r="B1888">
        <v>8.2880000000000003</v>
      </c>
      <c r="C1888" s="129">
        <v>402889</v>
      </c>
    </row>
    <row r="1889" spans="1:3" outlineLevel="2" x14ac:dyDescent="0.25">
      <c r="A1889" t="s">
        <v>443</v>
      </c>
      <c r="B1889">
        <v>27.347999999999999</v>
      </c>
      <c r="C1889" s="129">
        <v>1489848</v>
      </c>
    </row>
    <row r="1890" spans="1:3" outlineLevel="2" x14ac:dyDescent="0.25">
      <c r="A1890" t="s">
        <v>443</v>
      </c>
      <c r="B1890">
        <v>27.913</v>
      </c>
      <c r="C1890" s="129">
        <v>1588427</v>
      </c>
    </row>
    <row r="1891" spans="1:3" s="147" customFormat="1" outlineLevel="1" x14ac:dyDescent="0.25">
      <c r="A1891" s="130" t="s">
        <v>942</v>
      </c>
      <c r="B1891" s="147">
        <f>SUBTOTAL(9,B1886:B1890)</f>
        <v>190.25800000000004</v>
      </c>
      <c r="C1891" s="129">
        <f>SUBTOTAL(9,C1886:C1890)</f>
        <v>8606578</v>
      </c>
    </row>
    <row r="1892" spans="1:3" outlineLevel="2" x14ac:dyDescent="0.25">
      <c r="A1892" t="s">
        <v>382</v>
      </c>
      <c r="B1892">
        <v>178.70500000000001</v>
      </c>
      <c r="C1892" s="129">
        <v>7163112</v>
      </c>
    </row>
    <row r="1893" spans="1:3" outlineLevel="2" x14ac:dyDescent="0.25">
      <c r="A1893" t="s">
        <v>382</v>
      </c>
      <c r="B1893">
        <v>257.20400000000001</v>
      </c>
      <c r="C1893" s="129">
        <v>10056348</v>
      </c>
    </row>
    <row r="1894" spans="1:3" outlineLevel="2" x14ac:dyDescent="0.25">
      <c r="A1894" t="s">
        <v>382</v>
      </c>
      <c r="B1894">
        <v>173.94300000000001</v>
      </c>
      <c r="C1894" s="129">
        <v>7169749</v>
      </c>
    </row>
    <row r="1895" spans="1:3" outlineLevel="2" x14ac:dyDescent="0.25">
      <c r="A1895" t="s">
        <v>382</v>
      </c>
      <c r="B1895">
        <v>113.452</v>
      </c>
      <c r="C1895" s="129">
        <v>4592979</v>
      </c>
    </row>
    <row r="1896" spans="1:3" outlineLevel="2" x14ac:dyDescent="0.25">
      <c r="A1896" t="s">
        <v>382</v>
      </c>
      <c r="B1896">
        <v>131.40899999999999</v>
      </c>
      <c r="C1896" s="129">
        <v>5182001</v>
      </c>
    </row>
    <row r="1897" spans="1:3" s="147" customFormat="1" outlineLevel="1" x14ac:dyDescent="0.25">
      <c r="A1897" s="130" t="s">
        <v>943</v>
      </c>
      <c r="B1897" s="147">
        <f>SUBTOTAL(9,B1892:B1896)</f>
        <v>854.71299999999997</v>
      </c>
      <c r="C1897" s="129">
        <f>SUBTOTAL(9,C1892:C1896)</f>
        <v>34164189</v>
      </c>
    </row>
    <row r="1898" spans="1:3" outlineLevel="2" x14ac:dyDescent="0.25">
      <c r="A1898" t="s">
        <v>444</v>
      </c>
      <c r="B1898">
        <v>39.518000000000001</v>
      </c>
      <c r="C1898" s="129">
        <v>2184350</v>
      </c>
    </row>
    <row r="1899" spans="1:3" outlineLevel="2" x14ac:dyDescent="0.25">
      <c r="A1899" t="s">
        <v>444</v>
      </c>
      <c r="B1899">
        <v>54.222999999999999</v>
      </c>
      <c r="C1899" s="129">
        <v>2954281</v>
      </c>
    </row>
    <row r="1900" spans="1:3" outlineLevel="2" x14ac:dyDescent="0.25">
      <c r="A1900" t="s">
        <v>444</v>
      </c>
      <c r="B1900">
        <v>87.843999999999994</v>
      </c>
      <c r="C1900" s="129">
        <v>4738713</v>
      </c>
    </row>
    <row r="1901" spans="1:3" outlineLevel="2" x14ac:dyDescent="0.25">
      <c r="A1901" t="s">
        <v>444</v>
      </c>
      <c r="B1901">
        <v>20.532</v>
      </c>
      <c r="C1901" s="129">
        <v>1109294</v>
      </c>
    </row>
    <row r="1902" spans="1:3" outlineLevel="2" x14ac:dyDescent="0.25">
      <c r="A1902" t="s">
        <v>444</v>
      </c>
      <c r="B1902">
        <v>98.069000000000003</v>
      </c>
      <c r="C1902" s="129">
        <v>5298814</v>
      </c>
    </row>
    <row r="1903" spans="1:3" s="147" customFormat="1" outlineLevel="1" x14ac:dyDescent="0.25">
      <c r="A1903" s="130" t="s">
        <v>944</v>
      </c>
      <c r="B1903" s="147">
        <f>SUBTOTAL(9,B1898:B1902)</f>
        <v>300.18599999999998</v>
      </c>
      <c r="C1903" s="129">
        <f>SUBTOTAL(9,C1898:C1902)</f>
        <v>16285452</v>
      </c>
    </row>
    <row r="1904" spans="1:3" outlineLevel="2" x14ac:dyDescent="0.25">
      <c r="A1904" t="s">
        <v>445</v>
      </c>
      <c r="B1904">
        <v>15.367000000000001</v>
      </c>
      <c r="C1904" s="129">
        <v>700692</v>
      </c>
    </row>
    <row r="1905" spans="1:3" outlineLevel="2" x14ac:dyDescent="0.25">
      <c r="A1905" t="s">
        <v>445</v>
      </c>
      <c r="B1905">
        <v>19.489999999999998</v>
      </c>
      <c r="C1905" s="129">
        <v>869177</v>
      </c>
    </row>
    <row r="1906" spans="1:3" outlineLevel="2" x14ac:dyDescent="0.25">
      <c r="A1906" t="s">
        <v>445</v>
      </c>
      <c r="B1906">
        <v>35.774999999999999</v>
      </c>
      <c r="C1906" s="129">
        <v>1582759</v>
      </c>
    </row>
    <row r="1907" spans="1:3" outlineLevel="2" x14ac:dyDescent="0.25">
      <c r="A1907" t="s">
        <v>445</v>
      </c>
      <c r="B1907">
        <v>18.462</v>
      </c>
      <c r="C1907" s="129">
        <v>803117</v>
      </c>
    </row>
    <row r="1908" spans="1:3" outlineLevel="2" x14ac:dyDescent="0.25">
      <c r="A1908" t="s">
        <v>445</v>
      </c>
      <c r="B1908">
        <v>45.743000000000002</v>
      </c>
      <c r="C1908" s="129">
        <v>1952734</v>
      </c>
    </row>
    <row r="1909" spans="1:3" s="147" customFormat="1" outlineLevel="1" x14ac:dyDescent="0.25">
      <c r="A1909" s="130" t="s">
        <v>945</v>
      </c>
      <c r="B1909" s="147">
        <f>SUBTOTAL(9,B1904:B1908)</f>
        <v>134.83700000000002</v>
      </c>
      <c r="C1909" s="129">
        <f>SUBTOTAL(9,C1904:C1908)</f>
        <v>5908479</v>
      </c>
    </row>
    <row r="1910" spans="1:3" outlineLevel="2" x14ac:dyDescent="0.25">
      <c r="A1910" t="s">
        <v>359</v>
      </c>
      <c r="B1910">
        <v>47.171999999999997</v>
      </c>
      <c r="C1910" s="129">
        <v>1387517</v>
      </c>
    </row>
    <row r="1911" spans="1:3" outlineLevel="2" x14ac:dyDescent="0.25">
      <c r="A1911" t="s">
        <v>359</v>
      </c>
      <c r="B1911">
        <v>104.25</v>
      </c>
      <c r="C1911" s="129">
        <v>2952229</v>
      </c>
    </row>
    <row r="1912" spans="1:3" outlineLevel="2" x14ac:dyDescent="0.25">
      <c r="A1912" t="s">
        <v>359</v>
      </c>
      <c r="B1912">
        <v>103.396</v>
      </c>
      <c r="C1912" s="129">
        <v>2931346</v>
      </c>
    </row>
    <row r="1913" spans="1:3" outlineLevel="2" x14ac:dyDescent="0.25">
      <c r="A1913" t="s">
        <v>359</v>
      </c>
      <c r="B1913">
        <v>86.25</v>
      </c>
      <c r="C1913" s="129">
        <v>2749549</v>
      </c>
    </row>
    <row r="1914" spans="1:3" outlineLevel="2" x14ac:dyDescent="0.25">
      <c r="A1914" t="s">
        <v>359</v>
      </c>
      <c r="B1914">
        <v>64.742999999999995</v>
      </c>
      <c r="C1914" s="129">
        <v>2130424</v>
      </c>
    </row>
    <row r="1915" spans="1:3" s="147" customFormat="1" outlineLevel="1" x14ac:dyDescent="0.25">
      <c r="A1915" s="130" t="s">
        <v>946</v>
      </c>
      <c r="B1915" s="147">
        <f>SUBTOTAL(9,B1910:B1914)</f>
        <v>405.81099999999998</v>
      </c>
      <c r="C1915" s="129">
        <f>SUBTOTAL(9,C1910:C1914)</f>
        <v>12151065</v>
      </c>
    </row>
    <row r="1916" spans="1:3" outlineLevel="2" x14ac:dyDescent="0.25">
      <c r="A1916" t="s">
        <v>576</v>
      </c>
      <c r="B1916">
        <v>50.707999999999998</v>
      </c>
      <c r="C1916" s="129">
        <v>1895331</v>
      </c>
    </row>
    <row r="1917" spans="1:3" outlineLevel="2" x14ac:dyDescent="0.25">
      <c r="A1917" t="s">
        <v>576</v>
      </c>
      <c r="B1917">
        <v>115.779</v>
      </c>
      <c r="C1917" s="129">
        <v>4191472</v>
      </c>
    </row>
    <row r="1918" spans="1:3" outlineLevel="2" x14ac:dyDescent="0.25">
      <c r="A1918" t="s">
        <v>576</v>
      </c>
      <c r="B1918">
        <v>64.093000000000004</v>
      </c>
      <c r="C1918" s="129">
        <v>2558966</v>
      </c>
    </row>
    <row r="1919" spans="1:3" outlineLevel="2" x14ac:dyDescent="0.25">
      <c r="A1919" t="s">
        <v>576</v>
      </c>
      <c r="B1919">
        <v>48.216999999999999</v>
      </c>
      <c r="C1919" s="129">
        <v>2094438</v>
      </c>
    </row>
    <row r="1920" spans="1:3" outlineLevel="2" x14ac:dyDescent="0.25">
      <c r="A1920" t="s">
        <v>576</v>
      </c>
      <c r="B1920">
        <v>59.204999999999998</v>
      </c>
      <c r="C1920" s="129">
        <v>2491584</v>
      </c>
    </row>
    <row r="1921" spans="1:3" s="147" customFormat="1" outlineLevel="1" x14ac:dyDescent="0.25">
      <c r="A1921" s="130" t="s">
        <v>947</v>
      </c>
      <c r="B1921" s="147">
        <f>SUBTOTAL(9,B1916:B1920)</f>
        <v>338.00199999999995</v>
      </c>
      <c r="C1921" s="129">
        <f>SUBTOTAL(9,C1916:C1920)</f>
        <v>13231791</v>
      </c>
    </row>
    <row r="1922" spans="1:3" outlineLevel="2" x14ac:dyDescent="0.25">
      <c r="A1922" t="s">
        <v>466</v>
      </c>
      <c r="B1922">
        <v>0.17299999999999999</v>
      </c>
      <c r="C1922" s="129">
        <v>1975</v>
      </c>
    </row>
    <row r="1923" spans="1:3" outlineLevel="2" x14ac:dyDescent="0.25">
      <c r="A1923" t="s">
        <v>466</v>
      </c>
      <c r="B1923">
        <v>0.03</v>
      </c>
      <c r="C1923">
        <v>332</v>
      </c>
    </row>
    <row r="1924" spans="1:3" outlineLevel="2" x14ac:dyDescent="0.25">
      <c r="A1924" t="s">
        <v>466</v>
      </c>
      <c r="B1924">
        <v>5.6000000000000001E-2</v>
      </c>
      <c r="C1924">
        <v>612</v>
      </c>
    </row>
    <row r="1925" spans="1:3" outlineLevel="2" x14ac:dyDescent="0.25">
      <c r="A1925" t="s">
        <v>466</v>
      </c>
      <c r="B1925">
        <v>2.8000000000000001E-2</v>
      </c>
      <c r="C1925">
        <v>303</v>
      </c>
    </row>
    <row r="1926" spans="1:3" outlineLevel="2" x14ac:dyDescent="0.25">
      <c r="A1926" t="s">
        <v>466</v>
      </c>
      <c r="B1926">
        <v>0.39900000000000002</v>
      </c>
      <c r="C1926" s="129">
        <v>4200</v>
      </c>
    </row>
    <row r="1927" spans="1:3" s="147" customFormat="1" outlineLevel="1" x14ac:dyDescent="0.25">
      <c r="A1927" s="130" t="s">
        <v>948</v>
      </c>
      <c r="B1927" s="147">
        <f>SUBTOTAL(9,B1922:B1926)</f>
        <v>0.68600000000000005</v>
      </c>
      <c r="C1927" s="129">
        <f>SUBTOTAL(9,C1922:C1926)</f>
        <v>7422</v>
      </c>
    </row>
    <row r="1928" spans="1:3" outlineLevel="2" x14ac:dyDescent="0.25">
      <c r="A1928" t="s">
        <v>459</v>
      </c>
      <c r="B1928">
        <v>3.9209999999999998</v>
      </c>
      <c r="C1928" s="129">
        <v>59075</v>
      </c>
    </row>
    <row r="1929" spans="1:3" outlineLevel="2" x14ac:dyDescent="0.25">
      <c r="A1929" t="s">
        <v>459</v>
      </c>
      <c r="B1929">
        <v>3.6349999999999998</v>
      </c>
      <c r="C1929" s="129">
        <v>54584</v>
      </c>
    </row>
    <row r="1930" spans="1:3" outlineLevel="2" x14ac:dyDescent="0.25">
      <c r="A1930" t="s">
        <v>459</v>
      </c>
      <c r="B1930">
        <v>5.1269999999999998</v>
      </c>
      <c r="C1930" s="129">
        <v>78050</v>
      </c>
    </row>
    <row r="1931" spans="1:3" outlineLevel="2" x14ac:dyDescent="0.25">
      <c r="A1931" t="s">
        <v>459</v>
      </c>
      <c r="B1931">
        <v>5.1950000000000003</v>
      </c>
      <c r="C1931" s="129">
        <v>78770</v>
      </c>
    </row>
    <row r="1932" spans="1:3" outlineLevel="2" x14ac:dyDescent="0.25">
      <c r="A1932" t="s">
        <v>459</v>
      </c>
      <c r="B1932">
        <v>8.9220000000000006</v>
      </c>
      <c r="C1932" s="129">
        <v>130116</v>
      </c>
    </row>
    <row r="1933" spans="1:3" s="147" customFormat="1" outlineLevel="1" x14ac:dyDescent="0.25">
      <c r="A1933" s="130" t="s">
        <v>949</v>
      </c>
      <c r="B1933" s="147">
        <f>SUBTOTAL(9,B1928:B1932)</f>
        <v>26.8</v>
      </c>
      <c r="C1933" s="129">
        <f>SUBTOTAL(9,C1928:C1932)</f>
        <v>400595</v>
      </c>
    </row>
    <row r="1934" spans="1:3" outlineLevel="2" x14ac:dyDescent="0.25">
      <c r="A1934" t="s">
        <v>516</v>
      </c>
      <c r="B1934">
        <v>236.03200000000001</v>
      </c>
      <c r="C1934" s="129">
        <v>5128508</v>
      </c>
    </row>
    <row r="1935" spans="1:3" outlineLevel="2" x14ac:dyDescent="0.25">
      <c r="A1935" t="s">
        <v>516</v>
      </c>
      <c r="B1935">
        <v>180.76499999999999</v>
      </c>
      <c r="C1935" s="129">
        <v>4052768</v>
      </c>
    </row>
    <row r="1936" spans="1:3" outlineLevel="2" x14ac:dyDescent="0.25">
      <c r="A1936" t="s">
        <v>516</v>
      </c>
      <c r="B1936">
        <v>176.52799999999999</v>
      </c>
      <c r="C1936" s="129">
        <v>3970831</v>
      </c>
    </row>
    <row r="1937" spans="1:3" outlineLevel="2" x14ac:dyDescent="0.25">
      <c r="A1937" t="s">
        <v>516</v>
      </c>
      <c r="B1937">
        <v>158.00299999999999</v>
      </c>
      <c r="C1937" s="129">
        <v>3649419</v>
      </c>
    </row>
    <row r="1938" spans="1:3" outlineLevel="2" x14ac:dyDescent="0.25">
      <c r="A1938" t="s">
        <v>516</v>
      </c>
      <c r="B1938">
        <v>191.31</v>
      </c>
      <c r="C1938" s="129">
        <v>4242470</v>
      </c>
    </row>
    <row r="1939" spans="1:3" s="147" customFormat="1" outlineLevel="1" x14ac:dyDescent="0.25">
      <c r="A1939" s="130" t="s">
        <v>950</v>
      </c>
      <c r="B1939" s="147">
        <f>SUBTOTAL(9,B1934:B1938)</f>
        <v>942.63799999999992</v>
      </c>
      <c r="C1939" s="129">
        <f>SUBTOTAL(9,C1934:C1938)</f>
        <v>21043996</v>
      </c>
    </row>
    <row r="1940" spans="1:3" outlineLevel="2" x14ac:dyDescent="0.25">
      <c r="A1940" t="s">
        <v>460</v>
      </c>
      <c r="B1940">
        <v>65.775000000000006</v>
      </c>
      <c r="C1940" s="129">
        <v>2284449</v>
      </c>
    </row>
    <row r="1941" spans="1:3" outlineLevel="2" x14ac:dyDescent="0.25">
      <c r="A1941" t="s">
        <v>460</v>
      </c>
      <c r="B1941">
        <v>41.021000000000001</v>
      </c>
      <c r="C1941" s="129">
        <v>1450888</v>
      </c>
    </row>
    <row r="1942" spans="1:3" outlineLevel="2" x14ac:dyDescent="0.25">
      <c r="A1942" t="s">
        <v>460</v>
      </c>
      <c r="B1942">
        <v>26.635000000000002</v>
      </c>
      <c r="C1942" s="129">
        <v>963409</v>
      </c>
    </row>
    <row r="1943" spans="1:3" outlineLevel="2" x14ac:dyDescent="0.25">
      <c r="A1943" t="s">
        <v>460</v>
      </c>
      <c r="B1943">
        <v>34.694000000000003</v>
      </c>
      <c r="C1943" s="129">
        <v>1243617</v>
      </c>
    </row>
    <row r="1944" spans="1:3" outlineLevel="2" x14ac:dyDescent="0.25">
      <c r="A1944" t="s">
        <v>460</v>
      </c>
      <c r="B1944">
        <v>48.726999999999997</v>
      </c>
      <c r="C1944" s="129">
        <v>1691777</v>
      </c>
    </row>
    <row r="1945" spans="1:3" s="147" customFormat="1" outlineLevel="1" x14ac:dyDescent="0.25">
      <c r="A1945" s="130" t="s">
        <v>951</v>
      </c>
      <c r="B1945" s="147">
        <f>SUBTOTAL(9,B1940:B1944)</f>
        <v>216.852</v>
      </c>
      <c r="C1945" s="129">
        <f>SUBTOTAL(9,C1940:C1944)</f>
        <v>7634140</v>
      </c>
    </row>
    <row r="1946" spans="1:3" outlineLevel="2" x14ac:dyDescent="0.25">
      <c r="A1946" t="s">
        <v>594</v>
      </c>
      <c r="B1946">
        <v>0.39700000000000002</v>
      </c>
      <c r="C1946" s="129">
        <v>2590</v>
      </c>
    </row>
    <row r="1947" spans="1:3" outlineLevel="2" x14ac:dyDescent="0.25">
      <c r="A1947" t="s">
        <v>594</v>
      </c>
      <c r="B1947">
        <v>0.26600000000000001</v>
      </c>
      <c r="C1947" s="129">
        <v>1675</v>
      </c>
    </row>
    <row r="1948" spans="1:3" outlineLevel="2" x14ac:dyDescent="0.25">
      <c r="A1948" t="s">
        <v>594</v>
      </c>
      <c r="B1948">
        <v>0.158</v>
      </c>
      <c r="C1948">
        <v>990</v>
      </c>
    </row>
    <row r="1949" spans="1:3" outlineLevel="2" x14ac:dyDescent="0.25">
      <c r="A1949" t="s">
        <v>594</v>
      </c>
      <c r="B1949">
        <v>0.05</v>
      </c>
      <c r="C1949">
        <v>317</v>
      </c>
    </row>
    <row r="1950" spans="1:3" outlineLevel="2" x14ac:dyDescent="0.25">
      <c r="A1950" t="s">
        <v>594</v>
      </c>
      <c r="B1950">
        <v>0.124</v>
      </c>
      <c r="C1950">
        <v>770</v>
      </c>
    </row>
    <row r="1951" spans="1:3" s="147" customFormat="1" outlineLevel="1" x14ac:dyDescent="0.25">
      <c r="A1951" s="130" t="s">
        <v>952</v>
      </c>
      <c r="B1951" s="147">
        <f>SUBTOTAL(9,B1946:B1950)</f>
        <v>0.99500000000000011</v>
      </c>
      <c r="C1951" s="147">
        <f>SUBTOTAL(9,C1946:C1950)</f>
        <v>6342</v>
      </c>
    </row>
    <row r="1952" spans="1:3" outlineLevel="2" x14ac:dyDescent="0.25">
      <c r="A1952" t="s">
        <v>471</v>
      </c>
      <c r="B1952">
        <v>1.34</v>
      </c>
      <c r="C1952" s="129">
        <v>20589</v>
      </c>
    </row>
    <row r="1953" spans="1:3" outlineLevel="2" x14ac:dyDescent="0.25">
      <c r="A1953" t="s">
        <v>471</v>
      </c>
      <c r="B1953">
        <v>0</v>
      </c>
      <c r="C1953">
        <v>1</v>
      </c>
    </row>
    <row r="1954" spans="1:3" outlineLevel="2" x14ac:dyDescent="0.25">
      <c r="A1954" t="s">
        <v>471</v>
      </c>
      <c r="B1954">
        <v>2E-3</v>
      </c>
      <c r="C1954">
        <v>25</v>
      </c>
    </row>
    <row r="1955" spans="1:3" outlineLevel="2" x14ac:dyDescent="0.25">
      <c r="A1955" t="s">
        <v>471</v>
      </c>
      <c r="B1955">
        <v>1.4E-2</v>
      </c>
      <c r="C1955">
        <v>202</v>
      </c>
    </row>
    <row r="1956" spans="1:3" outlineLevel="2" x14ac:dyDescent="0.25">
      <c r="A1956" t="s">
        <v>471</v>
      </c>
      <c r="B1956">
        <v>1.4999999999999999E-2</v>
      </c>
      <c r="C1956">
        <v>210</v>
      </c>
    </row>
    <row r="1957" spans="1:3" s="147" customFormat="1" outlineLevel="1" x14ac:dyDescent="0.25">
      <c r="A1957" s="130" t="s">
        <v>953</v>
      </c>
      <c r="B1957" s="147">
        <f>SUBTOTAL(9,B1952:B1956)</f>
        <v>1.371</v>
      </c>
      <c r="C1957" s="147">
        <f>SUBTOTAL(9,C1952:C1956)</f>
        <v>21027</v>
      </c>
    </row>
    <row r="1958" spans="1:3" outlineLevel="2" x14ac:dyDescent="0.25">
      <c r="A1958" t="s">
        <v>154</v>
      </c>
      <c r="B1958">
        <v>0</v>
      </c>
      <c r="C1958">
        <v>0</v>
      </c>
    </row>
    <row r="1959" spans="1:3" outlineLevel="2" x14ac:dyDescent="0.25">
      <c r="A1959" t="s">
        <v>154</v>
      </c>
      <c r="B1959">
        <v>0</v>
      </c>
      <c r="C1959">
        <v>0</v>
      </c>
    </row>
    <row r="1960" spans="1:3" outlineLevel="2" x14ac:dyDescent="0.25">
      <c r="A1960" t="s">
        <v>154</v>
      </c>
      <c r="B1960">
        <v>0</v>
      </c>
      <c r="C1960">
        <v>0</v>
      </c>
    </row>
    <row r="1961" spans="1:3" outlineLevel="2" x14ac:dyDescent="0.25">
      <c r="A1961" t="s">
        <v>154</v>
      </c>
      <c r="B1961">
        <v>0</v>
      </c>
      <c r="C1961">
        <v>0</v>
      </c>
    </row>
    <row r="1962" spans="1:3" outlineLevel="2" x14ac:dyDescent="0.25">
      <c r="A1962" t="s">
        <v>154</v>
      </c>
      <c r="B1962">
        <v>0</v>
      </c>
      <c r="C1962">
        <v>0</v>
      </c>
    </row>
    <row r="1963" spans="1:3" s="147" customFormat="1" outlineLevel="1" x14ac:dyDescent="0.25">
      <c r="A1963" s="130" t="s">
        <v>642</v>
      </c>
      <c r="B1963" s="147">
        <f>SUBTOTAL(9,B1958:B1962)</f>
        <v>0</v>
      </c>
      <c r="C1963" s="147">
        <f>SUBTOTAL(9,C1958:C1962)</f>
        <v>0</v>
      </c>
    </row>
    <row r="1964" spans="1:3" outlineLevel="2" x14ac:dyDescent="0.25">
      <c r="A1964" t="s">
        <v>84</v>
      </c>
      <c r="B1964">
        <v>7.1029999999999998</v>
      </c>
      <c r="C1964" s="129">
        <v>700829</v>
      </c>
    </row>
    <row r="1965" spans="1:3" outlineLevel="2" x14ac:dyDescent="0.25">
      <c r="A1965" t="s">
        <v>84</v>
      </c>
      <c r="B1965">
        <v>10.744999999999999</v>
      </c>
      <c r="C1965" s="129">
        <v>1066474</v>
      </c>
    </row>
    <row r="1966" spans="1:3" outlineLevel="2" x14ac:dyDescent="0.25">
      <c r="A1966" t="s">
        <v>84</v>
      </c>
      <c r="B1966">
        <v>9.923</v>
      </c>
      <c r="C1966" s="129">
        <v>1006155</v>
      </c>
    </row>
    <row r="1967" spans="1:3" outlineLevel="2" x14ac:dyDescent="0.25">
      <c r="A1967" t="s">
        <v>84</v>
      </c>
      <c r="B1967">
        <v>9.1850000000000005</v>
      </c>
      <c r="C1967" s="129">
        <v>914296</v>
      </c>
    </row>
    <row r="1968" spans="1:3" outlineLevel="2" x14ac:dyDescent="0.25">
      <c r="A1968" t="s">
        <v>84</v>
      </c>
      <c r="B1968">
        <v>20.302</v>
      </c>
      <c r="C1968" s="129">
        <v>1975921</v>
      </c>
    </row>
    <row r="1969" spans="1:3" s="147" customFormat="1" outlineLevel="1" x14ac:dyDescent="0.25">
      <c r="A1969" s="130" t="s">
        <v>643</v>
      </c>
      <c r="B1969" s="147">
        <f>SUBTOTAL(9,B1964:B1968)</f>
        <v>57.258000000000003</v>
      </c>
      <c r="C1969" s="129">
        <f>SUBTOTAL(9,C1964:C1968)</f>
        <v>5663675</v>
      </c>
    </row>
    <row r="1970" spans="1:3" outlineLevel="2" x14ac:dyDescent="0.25">
      <c r="A1970" t="s">
        <v>33</v>
      </c>
      <c r="B1970">
        <v>7.1520000000000001</v>
      </c>
      <c r="C1970" s="129">
        <v>569241</v>
      </c>
    </row>
    <row r="1971" spans="1:3" outlineLevel="2" x14ac:dyDescent="0.25">
      <c r="A1971" t="s">
        <v>33</v>
      </c>
      <c r="B1971">
        <v>7.4489999999999998</v>
      </c>
      <c r="C1971" s="129">
        <v>578454</v>
      </c>
    </row>
    <row r="1972" spans="1:3" outlineLevel="2" x14ac:dyDescent="0.25">
      <c r="A1972" t="s">
        <v>33</v>
      </c>
      <c r="B1972">
        <v>12.769</v>
      </c>
      <c r="C1972" s="129">
        <v>1004418</v>
      </c>
    </row>
    <row r="1973" spans="1:3" outlineLevel="2" x14ac:dyDescent="0.25">
      <c r="A1973" t="s">
        <v>33</v>
      </c>
      <c r="B1973">
        <v>14.784000000000001</v>
      </c>
      <c r="C1973" s="129">
        <v>1137070</v>
      </c>
    </row>
    <row r="1974" spans="1:3" outlineLevel="2" x14ac:dyDescent="0.25">
      <c r="A1974" t="s">
        <v>33</v>
      </c>
      <c r="B1974">
        <v>26.446999999999999</v>
      </c>
      <c r="C1974" s="129">
        <v>1940596</v>
      </c>
    </row>
    <row r="1975" spans="1:3" s="147" customFormat="1" outlineLevel="1" x14ac:dyDescent="0.25">
      <c r="A1975" s="130" t="s">
        <v>644</v>
      </c>
      <c r="B1975" s="147">
        <f>SUBTOTAL(9,B1970:B1974)</f>
        <v>68.600999999999999</v>
      </c>
      <c r="C1975" s="129">
        <f>SUBTOTAL(9,C1970:C1974)</f>
        <v>5229779</v>
      </c>
    </row>
    <row r="1976" spans="1:3" outlineLevel="2" x14ac:dyDescent="0.25">
      <c r="A1976" t="s">
        <v>26</v>
      </c>
      <c r="B1976">
        <v>12.851000000000001</v>
      </c>
      <c r="C1976" s="129">
        <v>1141903</v>
      </c>
    </row>
    <row r="1977" spans="1:3" outlineLevel="2" x14ac:dyDescent="0.25">
      <c r="A1977" t="s">
        <v>26</v>
      </c>
      <c r="B1977">
        <v>11.776999999999999</v>
      </c>
      <c r="C1977" s="129">
        <v>1052918</v>
      </c>
    </row>
    <row r="1978" spans="1:3" outlineLevel="2" x14ac:dyDescent="0.25">
      <c r="A1978" t="s">
        <v>26</v>
      </c>
      <c r="B1978">
        <v>9.5429999999999993</v>
      </c>
      <c r="C1978" s="129">
        <v>876497</v>
      </c>
    </row>
    <row r="1979" spans="1:3" outlineLevel="2" x14ac:dyDescent="0.25">
      <c r="A1979" t="s">
        <v>26</v>
      </c>
      <c r="B1979">
        <v>14.677</v>
      </c>
      <c r="C1979" s="129">
        <v>1337896</v>
      </c>
    </row>
    <row r="1980" spans="1:3" outlineLevel="2" x14ac:dyDescent="0.25">
      <c r="A1980" t="s">
        <v>26</v>
      </c>
      <c r="B1980">
        <v>25.753</v>
      </c>
      <c r="C1980" s="129">
        <v>2255763</v>
      </c>
    </row>
    <row r="1981" spans="1:3" s="147" customFormat="1" outlineLevel="1" x14ac:dyDescent="0.25">
      <c r="A1981" s="130" t="s">
        <v>645</v>
      </c>
      <c r="B1981" s="147">
        <f>SUBTOTAL(9,B1976:B1980)</f>
        <v>74.600999999999999</v>
      </c>
      <c r="C1981" s="129">
        <f>SUBTOTAL(9,C1976:C1980)</f>
        <v>6664977</v>
      </c>
    </row>
    <row r="1982" spans="1:3" outlineLevel="2" x14ac:dyDescent="0.25">
      <c r="A1982" t="s">
        <v>293</v>
      </c>
      <c r="B1982">
        <v>5.4539999999999997</v>
      </c>
      <c r="C1982" s="129">
        <v>274998</v>
      </c>
    </row>
    <row r="1983" spans="1:3" outlineLevel="2" x14ac:dyDescent="0.25">
      <c r="A1983" t="s">
        <v>293</v>
      </c>
      <c r="B1983">
        <v>4.0350000000000001</v>
      </c>
      <c r="C1983" s="129">
        <v>204596</v>
      </c>
    </row>
    <row r="1984" spans="1:3" outlineLevel="2" x14ac:dyDescent="0.25">
      <c r="A1984" t="s">
        <v>293</v>
      </c>
      <c r="B1984">
        <v>5.7949999999999999</v>
      </c>
      <c r="C1984" s="129">
        <v>291063</v>
      </c>
    </row>
    <row r="1985" spans="1:3" outlineLevel="2" x14ac:dyDescent="0.25">
      <c r="A1985" t="s">
        <v>293</v>
      </c>
      <c r="B1985">
        <v>6.6609999999999996</v>
      </c>
      <c r="C1985" s="129">
        <v>332199</v>
      </c>
    </row>
    <row r="1986" spans="1:3" outlineLevel="2" x14ac:dyDescent="0.25">
      <c r="A1986" t="s">
        <v>293</v>
      </c>
      <c r="B1986">
        <v>4.6520000000000001</v>
      </c>
      <c r="C1986" s="129">
        <v>233682</v>
      </c>
    </row>
    <row r="1987" spans="1:3" s="147" customFormat="1" outlineLevel="1" x14ac:dyDescent="0.25">
      <c r="A1987" s="130" t="s">
        <v>954</v>
      </c>
      <c r="B1987" s="147">
        <f>SUBTOTAL(9,B1982:B1986)</f>
        <v>26.597000000000001</v>
      </c>
      <c r="C1987" s="129">
        <f>SUBTOTAL(9,C1982:C1986)</f>
        <v>1336538</v>
      </c>
    </row>
    <row r="1988" spans="1:3" outlineLevel="2" x14ac:dyDescent="0.25">
      <c r="A1988" t="s">
        <v>446</v>
      </c>
      <c r="B1988">
        <v>3.24</v>
      </c>
      <c r="C1988" s="129">
        <v>145034</v>
      </c>
    </row>
    <row r="1989" spans="1:3" outlineLevel="2" x14ac:dyDescent="0.25">
      <c r="A1989" t="s">
        <v>446</v>
      </c>
      <c r="B1989">
        <v>7.4530000000000003</v>
      </c>
      <c r="C1989" s="129">
        <v>327822</v>
      </c>
    </row>
    <row r="1990" spans="1:3" outlineLevel="2" x14ac:dyDescent="0.25">
      <c r="A1990" t="s">
        <v>446</v>
      </c>
      <c r="B1990">
        <v>8.8239999999999998</v>
      </c>
      <c r="C1990" s="129">
        <v>390251</v>
      </c>
    </row>
    <row r="1991" spans="1:3" outlineLevel="2" x14ac:dyDescent="0.25">
      <c r="A1991" t="s">
        <v>446</v>
      </c>
      <c r="B1991">
        <v>5.8090000000000002</v>
      </c>
      <c r="C1991" s="129">
        <v>253320</v>
      </c>
    </row>
    <row r="1992" spans="1:3" outlineLevel="2" x14ac:dyDescent="0.25">
      <c r="A1992" t="s">
        <v>446</v>
      </c>
      <c r="B1992">
        <v>21.297000000000001</v>
      </c>
      <c r="C1992" s="129">
        <v>906727</v>
      </c>
    </row>
    <row r="1993" spans="1:3" s="147" customFormat="1" outlineLevel="1" x14ac:dyDescent="0.25">
      <c r="A1993" s="130" t="s">
        <v>955</v>
      </c>
      <c r="B1993" s="147">
        <f>SUBTOTAL(9,B1988:B1992)</f>
        <v>46.623000000000005</v>
      </c>
      <c r="C1993" s="129">
        <f>SUBTOTAL(9,C1988:C1992)</f>
        <v>2023154</v>
      </c>
    </row>
    <row r="1994" spans="1:3" outlineLevel="2" x14ac:dyDescent="0.25">
      <c r="A1994" t="s">
        <v>447</v>
      </c>
      <c r="B1994">
        <v>2.847</v>
      </c>
      <c r="C1994" s="129">
        <v>202520</v>
      </c>
    </row>
    <row r="1995" spans="1:3" outlineLevel="2" x14ac:dyDescent="0.25">
      <c r="A1995" t="s">
        <v>447</v>
      </c>
      <c r="B1995">
        <v>7.9390000000000001</v>
      </c>
      <c r="C1995" s="129">
        <v>559798</v>
      </c>
    </row>
    <row r="1996" spans="1:3" outlineLevel="2" x14ac:dyDescent="0.25">
      <c r="A1996" t="s">
        <v>447</v>
      </c>
      <c r="B1996">
        <v>8.9309999999999992</v>
      </c>
      <c r="C1996" s="129">
        <v>622399</v>
      </c>
    </row>
    <row r="1997" spans="1:3" outlineLevel="2" x14ac:dyDescent="0.25">
      <c r="A1997" t="s">
        <v>447</v>
      </c>
      <c r="B1997">
        <v>4.7869999999999999</v>
      </c>
      <c r="C1997" s="129">
        <v>327310</v>
      </c>
    </row>
    <row r="1998" spans="1:3" outlineLevel="2" x14ac:dyDescent="0.25">
      <c r="A1998" t="s">
        <v>447</v>
      </c>
      <c r="B1998">
        <v>7.52</v>
      </c>
      <c r="C1998" s="129">
        <v>507916</v>
      </c>
    </row>
    <row r="1999" spans="1:3" s="147" customFormat="1" outlineLevel="1" x14ac:dyDescent="0.25">
      <c r="A1999" s="130" t="s">
        <v>956</v>
      </c>
      <c r="B1999" s="147">
        <f>SUBTOTAL(9,B1994:B1998)</f>
        <v>32.024000000000001</v>
      </c>
      <c r="C1999" s="129">
        <f>SUBTOTAL(9,C1994:C1998)</f>
        <v>2219943</v>
      </c>
    </row>
    <row r="2000" spans="1:3" outlineLevel="2" x14ac:dyDescent="0.25">
      <c r="A2000" t="s">
        <v>360</v>
      </c>
      <c r="B2000">
        <v>12.648</v>
      </c>
      <c r="C2000" s="129">
        <v>697311</v>
      </c>
    </row>
    <row r="2001" spans="1:3" outlineLevel="2" x14ac:dyDescent="0.25">
      <c r="A2001" t="s">
        <v>360</v>
      </c>
      <c r="B2001">
        <v>27.771000000000001</v>
      </c>
      <c r="C2001" s="129">
        <v>1502254</v>
      </c>
    </row>
    <row r="2002" spans="1:3" outlineLevel="2" x14ac:dyDescent="0.25">
      <c r="A2002" t="s">
        <v>360</v>
      </c>
      <c r="B2002">
        <v>23.367999999999999</v>
      </c>
      <c r="C2002" s="129">
        <v>1248310</v>
      </c>
    </row>
    <row r="2003" spans="1:3" outlineLevel="2" x14ac:dyDescent="0.25">
      <c r="A2003" t="s">
        <v>360</v>
      </c>
      <c r="B2003">
        <v>54.298999999999999</v>
      </c>
      <c r="C2003" s="129">
        <v>2867587</v>
      </c>
    </row>
    <row r="2004" spans="1:3" outlineLevel="2" x14ac:dyDescent="0.25">
      <c r="A2004" t="s">
        <v>360</v>
      </c>
      <c r="B2004">
        <v>39.088999999999999</v>
      </c>
      <c r="C2004" s="129">
        <v>2111602</v>
      </c>
    </row>
    <row r="2005" spans="1:3" s="147" customFormat="1" outlineLevel="1" x14ac:dyDescent="0.25">
      <c r="A2005" s="130" t="s">
        <v>957</v>
      </c>
      <c r="B2005" s="147">
        <f>SUBTOTAL(9,B2000:B2004)</f>
        <v>157.17499999999998</v>
      </c>
      <c r="C2005" s="129">
        <f>SUBTOTAL(9,C2000:C2004)</f>
        <v>8427064</v>
      </c>
    </row>
    <row r="2006" spans="1:3" outlineLevel="2" x14ac:dyDescent="0.25">
      <c r="A2006" t="s">
        <v>547</v>
      </c>
      <c r="B2006">
        <v>0.61399999999999999</v>
      </c>
      <c r="C2006" s="129">
        <v>14391</v>
      </c>
    </row>
    <row r="2007" spans="1:3" outlineLevel="2" x14ac:dyDescent="0.25">
      <c r="A2007" t="s">
        <v>547</v>
      </c>
      <c r="B2007">
        <v>0.78</v>
      </c>
      <c r="C2007" s="129">
        <v>18131</v>
      </c>
    </row>
    <row r="2008" spans="1:3" outlineLevel="2" x14ac:dyDescent="0.25">
      <c r="A2008" t="s">
        <v>547</v>
      </c>
      <c r="B2008">
        <v>0.41199999999999998</v>
      </c>
      <c r="C2008" s="129">
        <v>9334</v>
      </c>
    </row>
    <row r="2009" spans="1:3" outlineLevel="2" x14ac:dyDescent="0.25">
      <c r="A2009" t="s">
        <v>547</v>
      </c>
      <c r="B2009">
        <v>0.44800000000000001</v>
      </c>
      <c r="C2009" s="129">
        <v>9853</v>
      </c>
    </row>
    <row r="2010" spans="1:3" outlineLevel="2" x14ac:dyDescent="0.25">
      <c r="A2010" t="s">
        <v>547</v>
      </c>
      <c r="B2010">
        <v>0.124</v>
      </c>
      <c r="C2010" s="129">
        <v>2650</v>
      </c>
    </row>
    <row r="2011" spans="1:3" s="147" customFormat="1" outlineLevel="1" x14ac:dyDescent="0.25">
      <c r="A2011" s="130" t="s">
        <v>958</v>
      </c>
      <c r="B2011" s="147">
        <f>SUBTOTAL(9,B2006:B2010)</f>
        <v>2.3780000000000001</v>
      </c>
      <c r="C2011" s="129">
        <f>SUBTOTAL(9,C2006:C2010)</f>
        <v>54359</v>
      </c>
    </row>
    <row r="2012" spans="1:3" outlineLevel="2" x14ac:dyDescent="0.25">
      <c r="A2012" t="s">
        <v>294</v>
      </c>
      <c r="B2012">
        <v>5.6289999999999996</v>
      </c>
      <c r="C2012" s="129">
        <v>434599</v>
      </c>
    </row>
    <row r="2013" spans="1:3" outlineLevel="2" x14ac:dyDescent="0.25">
      <c r="A2013" t="s">
        <v>294</v>
      </c>
      <c r="B2013">
        <v>3.42</v>
      </c>
      <c r="C2013" s="129">
        <v>267460</v>
      </c>
    </row>
    <row r="2014" spans="1:3" outlineLevel="2" x14ac:dyDescent="0.25">
      <c r="A2014" t="s">
        <v>294</v>
      </c>
      <c r="B2014">
        <v>2.5499999999999998</v>
      </c>
      <c r="C2014" s="129">
        <v>200804</v>
      </c>
    </row>
    <row r="2015" spans="1:3" outlineLevel="2" x14ac:dyDescent="0.25">
      <c r="A2015" t="s">
        <v>294</v>
      </c>
      <c r="B2015">
        <v>5.52</v>
      </c>
      <c r="C2015" s="129">
        <v>433787</v>
      </c>
    </row>
    <row r="2016" spans="1:3" outlineLevel="2" x14ac:dyDescent="0.25">
      <c r="A2016" t="s">
        <v>294</v>
      </c>
      <c r="B2016">
        <v>2.76</v>
      </c>
      <c r="C2016" s="129">
        <v>217356</v>
      </c>
    </row>
    <row r="2017" spans="1:3" s="147" customFormat="1" outlineLevel="1" x14ac:dyDescent="0.25">
      <c r="A2017" s="130" t="s">
        <v>959</v>
      </c>
      <c r="B2017" s="147">
        <f>SUBTOTAL(9,B2012:B2016)</f>
        <v>19.878999999999998</v>
      </c>
      <c r="C2017" s="129">
        <f>SUBTOTAL(9,C2012:C2016)</f>
        <v>1554006</v>
      </c>
    </row>
    <row r="2018" spans="1:3" outlineLevel="2" x14ac:dyDescent="0.25">
      <c r="A2018" t="s">
        <v>577</v>
      </c>
      <c r="B2018">
        <v>13.316000000000001</v>
      </c>
      <c r="C2018" s="129">
        <v>537531</v>
      </c>
    </row>
    <row r="2019" spans="1:3" outlineLevel="2" x14ac:dyDescent="0.25">
      <c r="A2019" t="s">
        <v>577</v>
      </c>
      <c r="B2019">
        <v>17.454999999999998</v>
      </c>
      <c r="C2019" s="129">
        <v>701382</v>
      </c>
    </row>
    <row r="2020" spans="1:3" outlineLevel="2" x14ac:dyDescent="0.25">
      <c r="A2020" t="s">
        <v>577</v>
      </c>
      <c r="B2020">
        <v>11.374000000000001</v>
      </c>
      <c r="C2020" s="129">
        <v>459166</v>
      </c>
    </row>
    <row r="2021" spans="1:3" outlineLevel="2" x14ac:dyDescent="0.25">
      <c r="A2021" t="s">
        <v>577</v>
      </c>
      <c r="B2021">
        <v>17.780999999999999</v>
      </c>
      <c r="C2021" s="129">
        <v>721743</v>
      </c>
    </row>
    <row r="2022" spans="1:3" outlineLevel="2" x14ac:dyDescent="0.25">
      <c r="A2022" t="s">
        <v>577</v>
      </c>
      <c r="B2022">
        <v>17.443999999999999</v>
      </c>
      <c r="C2022" s="129">
        <v>685910</v>
      </c>
    </row>
    <row r="2023" spans="1:3" s="147" customFormat="1" outlineLevel="1" x14ac:dyDescent="0.25">
      <c r="A2023" s="130" t="s">
        <v>960</v>
      </c>
      <c r="B2023" s="147">
        <f>SUBTOTAL(9,B2018:B2022)</f>
        <v>77.37</v>
      </c>
      <c r="C2023" s="129">
        <f>SUBTOTAL(9,C2018:C2022)</f>
        <v>3105732</v>
      </c>
    </row>
    <row r="2024" spans="1:3" outlineLevel="2" x14ac:dyDescent="0.25">
      <c r="A2024" t="s">
        <v>578</v>
      </c>
      <c r="B2024">
        <v>19.155000000000001</v>
      </c>
      <c r="C2024" s="129">
        <v>982997</v>
      </c>
    </row>
    <row r="2025" spans="1:3" outlineLevel="2" x14ac:dyDescent="0.25">
      <c r="A2025" t="s">
        <v>578</v>
      </c>
      <c r="B2025">
        <v>43.777999999999999</v>
      </c>
      <c r="C2025" s="129">
        <v>2236477</v>
      </c>
    </row>
    <row r="2026" spans="1:3" outlineLevel="2" x14ac:dyDescent="0.25">
      <c r="A2026" t="s">
        <v>578</v>
      </c>
      <c r="B2026">
        <v>27.724</v>
      </c>
      <c r="C2026" s="129">
        <v>1433161</v>
      </c>
    </row>
    <row r="2027" spans="1:3" outlineLevel="2" x14ac:dyDescent="0.25">
      <c r="A2027" t="s">
        <v>578</v>
      </c>
      <c r="B2027">
        <v>11.901999999999999</v>
      </c>
      <c r="C2027" s="129">
        <v>605086</v>
      </c>
    </row>
    <row r="2028" spans="1:3" outlineLevel="2" x14ac:dyDescent="0.25">
      <c r="A2028" t="s">
        <v>578</v>
      </c>
      <c r="B2028">
        <v>57.938000000000002</v>
      </c>
      <c r="C2028" s="129">
        <v>2937997</v>
      </c>
    </row>
    <row r="2029" spans="1:3" s="147" customFormat="1" outlineLevel="1" x14ac:dyDescent="0.25">
      <c r="A2029" s="130" t="s">
        <v>961</v>
      </c>
      <c r="B2029" s="147">
        <f>SUBTOTAL(9,B2024:B2028)</f>
        <v>160.49700000000001</v>
      </c>
      <c r="C2029" s="129">
        <f>SUBTOTAL(9,C2024:C2028)</f>
        <v>8195718</v>
      </c>
    </row>
    <row r="2030" spans="1:3" outlineLevel="2" x14ac:dyDescent="0.25">
      <c r="A2030" t="s">
        <v>448</v>
      </c>
      <c r="B2030">
        <v>15.903</v>
      </c>
      <c r="C2030" s="129">
        <v>944768</v>
      </c>
    </row>
    <row r="2031" spans="1:3" outlineLevel="2" x14ac:dyDescent="0.25">
      <c r="A2031" t="s">
        <v>448</v>
      </c>
      <c r="B2031">
        <v>30.815999999999999</v>
      </c>
      <c r="C2031" s="129">
        <v>1793940</v>
      </c>
    </row>
    <row r="2032" spans="1:3" outlineLevel="2" x14ac:dyDescent="0.25">
      <c r="A2032" t="s">
        <v>448</v>
      </c>
      <c r="B2032">
        <v>25.170999999999999</v>
      </c>
      <c r="C2032" s="129">
        <v>1446095</v>
      </c>
    </row>
    <row r="2033" spans="1:3" outlineLevel="2" x14ac:dyDescent="0.25">
      <c r="A2033" t="s">
        <v>448</v>
      </c>
      <c r="B2033">
        <v>19.158999999999999</v>
      </c>
      <c r="C2033" s="129">
        <v>1095588</v>
      </c>
    </row>
    <row r="2034" spans="1:3" outlineLevel="2" x14ac:dyDescent="0.25">
      <c r="A2034" t="s">
        <v>448</v>
      </c>
      <c r="B2034">
        <v>47.695</v>
      </c>
      <c r="C2034" s="129">
        <v>2667896</v>
      </c>
    </row>
    <row r="2035" spans="1:3" s="147" customFormat="1" outlineLevel="1" x14ac:dyDescent="0.25">
      <c r="A2035" s="130" t="s">
        <v>962</v>
      </c>
      <c r="B2035" s="147">
        <f>SUBTOTAL(9,B2030:B2034)</f>
        <v>138.744</v>
      </c>
      <c r="C2035" s="129">
        <f>SUBTOTAL(9,C2030:C2034)</f>
        <v>7948287</v>
      </c>
    </row>
    <row r="2036" spans="1:3" outlineLevel="2" x14ac:dyDescent="0.25">
      <c r="A2036" t="s">
        <v>361</v>
      </c>
      <c r="B2036">
        <v>6.09</v>
      </c>
      <c r="C2036" s="129">
        <v>33837</v>
      </c>
    </row>
    <row r="2037" spans="1:3" outlineLevel="2" x14ac:dyDescent="0.25">
      <c r="A2037" t="s">
        <v>361</v>
      </c>
      <c r="B2037">
        <v>17.218</v>
      </c>
      <c r="C2037" s="129">
        <v>95656</v>
      </c>
    </row>
    <row r="2038" spans="1:3" outlineLevel="2" x14ac:dyDescent="0.25">
      <c r="A2038" t="s">
        <v>361</v>
      </c>
      <c r="B2038">
        <v>4.5650000000000004</v>
      </c>
      <c r="C2038" s="129">
        <v>25392</v>
      </c>
    </row>
    <row r="2039" spans="1:3" outlineLevel="2" x14ac:dyDescent="0.25">
      <c r="A2039" t="s">
        <v>361</v>
      </c>
      <c r="B2039">
        <v>8.9659999999999993</v>
      </c>
      <c r="C2039" s="129">
        <v>49720</v>
      </c>
    </row>
    <row r="2040" spans="1:3" outlineLevel="2" x14ac:dyDescent="0.25">
      <c r="A2040" t="s">
        <v>361</v>
      </c>
      <c r="B2040">
        <v>3.569</v>
      </c>
      <c r="C2040" s="129">
        <v>19598</v>
      </c>
    </row>
    <row r="2041" spans="1:3" s="147" customFormat="1" outlineLevel="1" x14ac:dyDescent="0.25">
      <c r="A2041" s="130" t="s">
        <v>963</v>
      </c>
      <c r="B2041" s="147">
        <f>SUBTOTAL(9,B2036:B2040)</f>
        <v>40.408000000000001</v>
      </c>
      <c r="C2041" s="129">
        <f>SUBTOTAL(9,C2036:C2040)</f>
        <v>224203</v>
      </c>
    </row>
    <row r="2042" spans="1:3" outlineLevel="2" x14ac:dyDescent="0.25">
      <c r="A2042" t="s">
        <v>595</v>
      </c>
      <c r="B2042">
        <v>9.34</v>
      </c>
      <c r="C2042" s="129">
        <v>188837</v>
      </c>
    </row>
    <row r="2043" spans="1:3" outlineLevel="2" x14ac:dyDescent="0.25">
      <c r="A2043" t="s">
        <v>595</v>
      </c>
      <c r="B2043">
        <v>11.145</v>
      </c>
      <c r="C2043" s="129">
        <v>221225</v>
      </c>
    </row>
    <row r="2044" spans="1:3" outlineLevel="2" x14ac:dyDescent="0.25">
      <c r="A2044" t="s">
        <v>595</v>
      </c>
      <c r="B2044">
        <v>17.716000000000001</v>
      </c>
      <c r="C2044" s="129">
        <v>354108</v>
      </c>
    </row>
    <row r="2045" spans="1:3" outlineLevel="2" x14ac:dyDescent="0.25">
      <c r="A2045" t="s">
        <v>595</v>
      </c>
      <c r="B2045">
        <v>15.736000000000001</v>
      </c>
      <c r="C2045" s="129">
        <v>310152</v>
      </c>
    </row>
    <row r="2046" spans="1:3" outlineLevel="2" x14ac:dyDescent="0.25">
      <c r="A2046" t="s">
        <v>595</v>
      </c>
      <c r="B2046">
        <v>22.053000000000001</v>
      </c>
      <c r="C2046" s="129">
        <v>430506</v>
      </c>
    </row>
    <row r="2047" spans="1:3" s="147" customFormat="1" outlineLevel="1" x14ac:dyDescent="0.25">
      <c r="A2047" s="130" t="s">
        <v>964</v>
      </c>
      <c r="B2047" s="147">
        <f>SUBTOTAL(9,B2042:B2046)</f>
        <v>75.989999999999995</v>
      </c>
      <c r="C2047" s="129">
        <f>SUBTOTAL(9,C2042:C2046)</f>
        <v>1504828</v>
      </c>
    </row>
    <row r="2048" spans="1:3" outlineLevel="2" x14ac:dyDescent="0.25">
      <c r="A2048" t="s">
        <v>596</v>
      </c>
      <c r="B2048">
        <v>0.35199999999999998</v>
      </c>
      <c r="C2048" s="129">
        <v>6880</v>
      </c>
    </row>
    <row r="2049" spans="1:3" outlineLevel="2" x14ac:dyDescent="0.25">
      <c r="A2049" t="s">
        <v>596</v>
      </c>
      <c r="B2049">
        <v>0.15</v>
      </c>
      <c r="C2049" s="129">
        <v>2868</v>
      </c>
    </row>
    <row r="2050" spans="1:3" outlineLevel="2" x14ac:dyDescent="0.25">
      <c r="A2050" t="s">
        <v>596</v>
      </c>
      <c r="B2050">
        <v>5.1999999999999998E-2</v>
      </c>
      <c r="C2050">
        <v>971</v>
      </c>
    </row>
    <row r="2051" spans="1:3" outlineLevel="2" x14ac:dyDescent="0.25">
      <c r="A2051" t="s">
        <v>596</v>
      </c>
      <c r="B2051">
        <v>0.121</v>
      </c>
      <c r="C2051" s="129">
        <v>2241</v>
      </c>
    </row>
    <row r="2052" spans="1:3" outlineLevel="2" x14ac:dyDescent="0.25">
      <c r="A2052" t="s">
        <v>596</v>
      </c>
      <c r="B2052">
        <v>1.64</v>
      </c>
      <c r="C2052" s="129">
        <v>29652</v>
      </c>
    </row>
    <row r="2053" spans="1:3" s="147" customFormat="1" outlineLevel="1" x14ac:dyDescent="0.25">
      <c r="A2053" s="130" t="s">
        <v>965</v>
      </c>
      <c r="B2053" s="147">
        <f>SUBTOTAL(9,B2048:B2052)</f>
        <v>2.3149999999999999</v>
      </c>
      <c r="C2053" s="129">
        <f>SUBTOTAL(9,C2048:C2052)</f>
        <v>42612</v>
      </c>
    </row>
    <row r="2054" spans="1:3" outlineLevel="2" x14ac:dyDescent="0.25">
      <c r="A2054" t="s">
        <v>583</v>
      </c>
      <c r="B2054">
        <v>4.8689999999999998</v>
      </c>
      <c r="C2054" s="129">
        <v>11007</v>
      </c>
    </row>
    <row r="2055" spans="1:3" outlineLevel="2" x14ac:dyDescent="0.25">
      <c r="A2055" t="s">
        <v>583</v>
      </c>
      <c r="B2055">
        <v>5.7880000000000003</v>
      </c>
      <c r="C2055" s="129">
        <v>13028</v>
      </c>
    </row>
    <row r="2056" spans="1:3" outlineLevel="2" x14ac:dyDescent="0.25">
      <c r="A2056" t="s">
        <v>583</v>
      </c>
      <c r="B2056">
        <v>9.8859999999999992</v>
      </c>
      <c r="C2056" s="129">
        <v>22165</v>
      </c>
    </row>
    <row r="2057" spans="1:3" outlineLevel="2" x14ac:dyDescent="0.25">
      <c r="A2057" t="s">
        <v>583</v>
      </c>
      <c r="B2057">
        <v>6.9210000000000003</v>
      </c>
      <c r="C2057" s="129">
        <v>15214</v>
      </c>
    </row>
    <row r="2058" spans="1:3" outlineLevel="2" x14ac:dyDescent="0.25">
      <c r="A2058" t="s">
        <v>583</v>
      </c>
      <c r="B2058">
        <v>5.4770000000000003</v>
      </c>
      <c r="C2058" s="129">
        <v>11968</v>
      </c>
    </row>
    <row r="2059" spans="1:3" s="147" customFormat="1" outlineLevel="1" x14ac:dyDescent="0.25">
      <c r="A2059" s="130" t="s">
        <v>966</v>
      </c>
      <c r="B2059" s="147">
        <f>SUBTOTAL(9,B2054:B2058)</f>
        <v>32.941000000000003</v>
      </c>
      <c r="C2059" s="129">
        <f>SUBTOTAL(9,C2054:C2058)</f>
        <v>73382</v>
      </c>
    </row>
    <row r="2060" spans="1:3" outlineLevel="2" x14ac:dyDescent="0.25">
      <c r="A2060" t="s">
        <v>592</v>
      </c>
      <c r="B2060">
        <v>4.9139999999999997</v>
      </c>
      <c r="C2060" s="129">
        <v>21987</v>
      </c>
    </row>
    <row r="2061" spans="1:3" outlineLevel="2" x14ac:dyDescent="0.25">
      <c r="A2061" t="s">
        <v>592</v>
      </c>
      <c r="B2061">
        <v>1.4159999999999999</v>
      </c>
      <c r="C2061" s="129">
        <v>6210</v>
      </c>
    </row>
    <row r="2062" spans="1:3" outlineLevel="2" x14ac:dyDescent="0.25">
      <c r="A2062" t="s">
        <v>592</v>
      </c>
      <c r="B2062">
        <v>0.20499999999999999</v>
      </c>
      <c r="C2062">
        <v>883</v>
      </c>
    </row>
    <row r="2063" spans="1:3" outlineLevel="2" x14ac:dyDescent="0.25">
      <c r="A2063" t="s">
        <v>592</v>
      </c>
      <c r="B2063">
        <v>0.27800000000000002</v>
      </c>
      <c r="C2063" s="129">
        <v>1170</v>
      </c>
    </row>
    <row r="2064" spans="1:3" outlineLevel="2" x14ac:dyDescent="0.25">
      <c r="A2064" t="s">
        <v>592</v>
      </c>
      <c r="B2064">
        <v>5.2329999999999997</v>
      </c>
      <c r="C2064" s="129">
        <v>21617</v>
      </c>
    </row>
    <row r="2065" spans="1:3" s="147" customFormat="1" outlineLevel="1" x14ac:dyDescent="0.25">
      <c r="A2065" s="130" t="s">
        <v>967</v>
      </c>
      <c r="B2065" s="147">
        <f>SUBTOTAL(9,B2060:B2064)</f>
        <v>12.045999999999999</v>
      </c>
      <c r="C2065" s="129">
        <f>SUBTOTAL(9,C2060:C2064)</f>
        <v>51867</v>
      </c>
    </row>
    <row r="2066" spans="1:3" outlineLevel="2" x14ac:dyDescent="0.25">
      <c r="A2066" t="s">
        <v>517</v>
      </c>
      <c r="B2066">
        <v>207.726</v>
      </c>
      <c r="C2066" s="129">
        <v>1945586</v>
      </c>
    </row>
    <row r="2067" spans="1:3" outlineLevel="2" x14ac:dyDescent="0.25">
      <c r="A2067" t="s">
        <v>517</v>
      </c>
      <c r="B2067">
        <v>286.42</v>
      </c>
      <c r="C2067" s="129">
        <v>2628054</v>
      </c>
    </row>
    <row r="2068" spans="1:3" outlineLevel="2" x14ac:dyDescent="0.25">
      <c r="A2068" t="s">
        <v>517</v>
      </c>
      <c r="B2068">
        <v>294.65600000000001</v>
      </c>
      <c r="C2068" s="129">
        <v>2463999</v>
      </c>
    </row>
    <row r="2069" spans="1:3" outlineLevel="2" x14ac:dyDescent="0.25">
      <c r="A2069" t="s">
        <v>517</v>
      </c>
      <c r="B2069">
        <v>271.10700000000003</v>
      </c>
      <c r="C2069" s="129">
        <v>2570396</v>
      </c>
    </row>
    <row r="2070" spans="1:3" outlineLevel="2" x14ac:dyDescent="0.25">
      <c r="A2070" t="s">
        <v>517</v>
      </c>
      <c r="B2070">
        <v>287.214</v>
      </c>
      <c r="C2070" s="129">
        <v>2608783</v>
      </c>
    </row>
    <row r="2071" spans="1:3" s="147" customFormat="1" outlineLevel="1" x14ac:dyDescent="0.25">
      <c r="A2071" s="130" t="s">
        <v>968</v>
      </c>
      <c r="B2071" s="147">
        <f>SUBTOTAL(9,B2066:B2070)</f>
        <v>1347.123</v>
      </c>
      <c r="C2071" s="129">
        <f>SUBTOTAL(9,C2066:C2070)</f>
        <v>12216818</v>
      </c>
    </row>
    <row r="2072" spans="1:3" outlineLevel="2" x14ac:dyDescent="0.25">
      <c r="A2072" t="s">
        <v>449</v>
      </c>
      <c r="B2072">
        <v>4.2210000000000001</v>
      </c>
      <c r="C2072" s="129">
        <v>210869</v>
      </c>
    </row>
    <row r="2073" spans="1:3" outlineLevel="2" x14ac:dyDescent="0.25">
      <c r="A2073" t="s">
        <v>449</v>
      </c>
      <c r="B2073">
        <v>5.0540000000000003</v>
      </c>
      <c r="C2073" s="129">
        <v>246462</v>
      </c>
    </row>
    <row r="2074" spans="1:3" outlineLevel="2" x14ac:dyDescent="0.25">
      <c r="A2074" t="s">
        <v>449</v>
      </c>
      <c r="B2074">
        <v>10.144</v>
      </c>
      <c r="C2074" s="129">
        <v>500823</v>
      </c>
    </row>
    <row r="2075" spans="1:3" outlineLevel="2" x14ac:dyDescent="0.25">
      <c r="A2075" t="s">
        <v>449</v>
      </c>
      <c r="B2075">
        <v>3.153</v>
      </c>
      <c r="C2075" s="129">
        <v>153795</v>
      </c>
    </row>
    <row r="2076" spans="1:3" outlineLevel="2" x14ac:dyDescent="0.25">
      <c r="A2076" t="s">
        <v>449</v>
      </c>
      <c r="B2076">
        <v>9.7750000000000004</v>
      </c>
      <c r="C2076" s="129">
        <v>460898</v>
      </c>
    </row>
    <row r="2077" spans="1:3" s="147" customFormat="1" outlineLevel="1" x14ac:dyDescent="0.25">
      <c r="A2077" s="130" t="s">
        <v>969</v>
      </c>
      <c r="B2077" s="147">
        <f>SUBTOTAL(9,B2072:B2076)</f>
        <v>32.347000000000001</v>
      </c>
      <c r="C2077" s="129">
        <f>SUBTOTAL(9,C2072:C2076)</f>
        <v>1572847</v>
      </c>
    </row>
    <row r="2078" spans="1:3" outlineLevel="2" x14ac:dyDescent="0.25">
      <c r="A2078" t="s">
        <v>295</v>
      </c>
      <c r="B2078">
        <v>35.143000000000001</v>
      </c>
      <c r="C2078" s="129">
        <v>2574888</v>
      </c>
    </row>
    <row r="2079" spans="1:3" outlineLevel="2" x14ac:dyDescent="0.25">
      <c r="A2079" t="s">
        <v>295</v>
      </c>
      <c r="B2079">
        <v>35.456000000000003</v>
      </c>
      <c r="C2079" s="129">
        <v>2603920</v>
      </c>
    </row>
    <row r="2080" spans="1:3" outlineLevel="2" x14ac:dyDescent="0.25">
      <c r="A2080" t="s">
        <v>295</v>
      </c>
      <c r="B2080">
        <v>32.036000000000001</v>
      </c>
      <c r="C2080" s="129">
        <v>2336096</v>
      </c>
    </row>
    <row r="2081" spans="1:3" outlineLevel="2" x14ac:dyDescent="0.25">
      <c r="A2081" t="s">
        <v>295</v>
      </c>
      <c r="B2081">
        <v>51.731999999999999</v>
      </c>
      <c r="C2081" s="129">
        <v>3679110</v>
      </c>
    </row>
    <row r="2082" spans="1:3" outlineLevel="2" x14ac:dyDescent="0.25">
      <c r="A2082" t="s">
        <v>295</v>
      </c>
      <c r="B2082">
        <v>46.317999999999998</v>
      </c>
      <c r="C2082" s="129">
        <v>3372337</v>
      </c>
    </row>
    <row r="2083" spans="1:3" s="147" customFormat="1" outlineLevel="1" x14ac:dyDescent="0.25">
      <c r="A2083" s="130" t="s">
        <v>970</v>
      </c>
      <c r="B2083" s="147">
        <f>SUBTOTAL(9,B2078:B2082)</f>
        <v>200.685</v>
      </c>
      <c r="C2083" s="129">
        <f>SUBTOTAL(9,C2078:C2082)</f>
        <v>14566351</v>
      </c>
    </row>
    <row r="2084" spans="1:3" outlineLevel="2" x14ac:dyDescent="0.25">
      <c r="A2084" t="s">
        <v>390</v>
      </c>
      <c r="B2084">
        <v>64.054000000000002</v>
      </c>
      <c r="C2084" s="129">
        <v>2263685</v>
      </c>
    </row>
    <row r="2085" spans="1:3" outlineLevel="2" x14ac:dyDescent="0.25">
      <c r="A2085" t="s">
        <v>390</v>
      </c>
      <c r="B2085">
        <v>46.018000000000001</v>
      </c>
      <c r="C2085" s="129">
        <v>1660738</v>
      </c>
    </row>
    <row r="2086" spans="1:3" outlineLevel="2" x14ac:dyDescent="0.25">
      <c r="A2086" t="s">
        <v>390</v>
      </c>
      <c r="B2086">
        <v>69.234999999999999</v>
      </c>
      <c r="C2086" s="129">
        <v>2478409</v>
      </c>
    </row>
    <row r="2087" spans="1:3" outlineLevel="2" x14ac:dyDescent="0.25">
      <c r="A2087" t="s">
        <v>390</v>
      </c>
      <c r="B2087">
        <v>61.125</v>
      </c>
      <c r="C2087" s="129">
        <v>2183041</v>
      </c>
    </row>
    <row r="2088" spans="1:3" outlineLevel="2" x14ac:dyDescent="0.25">
      <c r="A2088" t="s">
        <v>390</v>
      </c>
      <c r="B2088">
        <v>114.895</v>
      </c>
      <c r="C2088" s="129">
        <v>3915951</v>
      </c>
    </row>
    <row r="2089" spans="1:3" s="147" customFormat="1" outlineLevel="1" x14ac:dyDescent="0.25">
      <c r="A2089" s="130" t="s">
        <v>971</v>
      </c>
      <c r="B2089" s="147">
        <f>SUBTOTAL(9,B2084:B2088)</f>
        <v>355.327</v>
      </c>
      <c r="C2089" s="129">
        <f>SUBTOTAL(9,C2084:C2088)</f>
        <v>12501824</v>
      </c>
    </row>
    <row r="2090" spans="1:3" outlineLevel="2" x14ac:dyDescent="0.25">
      <c r="A2090" t="s">
        <v>383</v>
      </c>
      <c r="B2090">
        <v>28.343</v>
      </c>
      <c r="C2090" s="129">
        <v>373170</v>
      </c>
    </row>
    <row r="2091" spans="1:3" outlineLevel="2" x14ac:dyDescent="0.25">
      <c r="A2091" t="s">
        <v>383</v>
      </c>
      <c r="B2091">
        <v>16.155000000000001</v>
      </c>
      <c r="C2091" s="129">
        <v>218743</v>
      </c>
    </row>
    <row r="2092" spans="1:3" outlineLevel="2" x14ac:dyDescent="0.25">
      <c r="A2092" t="s">
        <v>383</v>
      </c>
      <c r="B2092">
        <v>13.68</v>
      </c>
      <c r="C2092" s="129">
        <v>186600</v>
      </c>
    </row>
    <row r="2093" spans="1:3" outlineLevel="2" x14ac:dyDescent="0.25">
      <c r="A2093" t="s">
        <v>383</v>
      </c>
      <c r="B2093">
        <v>9.9700000000000006</v>
      </c>
      <c r="C2093" s="129">
        <v>134434</v>
      </c>
    </row>
    <row r="2094" spans="1:3" outlineLevel="2" x14ac:dyDescent="0.25">
      <c r="A2094" t="s">
        <v>383</v>
      </c>
      <c r="B2094">
        <v>23.25</v>
      </c>
      <c r="C2094" s="129">
        <v>306438</v>
      </c>
    </row>
    <row r="2095" spans="1:3" s="147" customFormat="1" outlineLevel="1" x14ac:dyDescent="0.25">
      <c r="A2095" s="130" t="s">
        <v>972</v>
      </c>
      <c r="B2095" s="147">
        <f>SUBTOTAL(9,B2090:B2094)</f>
        <v>91.39800000000001</v>
      </c>
      <c r="C2095" s="129">
        <f>SUBTOTAL(9,C2090:C2094)</f>
        <v>1219385</v>
      </c>
    </row>
    <row r="2096" spans="1:3" outlineLevel="2" x14ac:dyDescent="0.25">
      <c r="A2096" t="s">
        <v>450</v>
      </c>
      <c r="B2096">
        <v>2.91</v>
      </c>
      <c r="C2096" s="129">
        <v>71801</v>
      </c>
    </row>
    <row r="2097" spans="1:3" outlineLevel="2" x14ac:dyDescent="0.25">
      <c r="A2097" t="s">
        <v>450</v>
      </c>
      <c r="B2097">
        <v>7.58</v>
      </c>
      <c r="C2097" s="129">
        <v>188964</v>
      </c>
    </row>
    <row r="2098" spans="1:3" outlineLevel="2" x14ac:dyDescent="0.25">
      <c r="A2098" t="s">
        <v>450</v>
      </c>
      <c r="B2098">
        <v>4.2149999999999999</v>
      </c>
      <c r="C2098" s="129">
        <v>105181</v>
      </c>
    </row>
    <row r="2099" spans="1:3" outlineLevel="2" x14ac:dyDescent="0.25">
      <c r="A2099" t="s">
        <v>450</v>
      </c>
      <c r="B2099">
        <v>9.9290000000000003</v>
      </c>
      <c r="C2099" s="129">
        <v>238404</v>
      </c>
    </row>
    <row r="2100" spans="1:3" outlineLevel="2" x14ac:dyDescent="0.25">
      <c r="A2100" t="s">
        <v>450</v>
      </c>
      <c r="B2100">
        <v>18.702999999999999</v>
      </c>
      <c r="C2100" s="129">
        <v>442553</v>
      </c>
    </row>
    <row r="2101" spans="1:3" s="147" customFormat="1" outlineLevel="1" x14ac:dyDescent="0.25">
      <c r="A2101" s="130" t="s">
        <v>973</v>
      </c>
      <c r="B2101" s="147">
        <f>SUBTOTAL(9,B2096:B2100)</f>
        <v>43.337000000000003</v>
      </c>
      <c r="C2101" s="129">
        <f>SUBTOTAL(9,C2096:C2100)</f>
        <v>1046903</v>
      </c>
    </row>
    <row r="2102" spans="1:3" outlineLevel="2" x14ac:dyDescent="0.25">
      <c r="A2102" t="s">
        <v>579</v>
      </c>
      <c r="B2102">
        <v>89.784999999999997</v>
      </c>
      <c r="C2102" s="129">
        <v>420302</v>
      </c>
    </row>
    <row r="2103" spans="1:3" outlineLevel="2" x14ac:dyDescent="0.25">
      <c r="A2103" t="s">
        <v>579</v>
      </c>
      <c r="B2103">
        <v>51.47</v>
      </c>
      <c r="C2103" s="129">
        <v>241486</v>
      </c>
    </row>
    <row r="2104" spans="1:3" outlineLevel="2" x14ac:dyDescent="0.25">
      <c r="A2104" t="s">
        <v>579</v>
      </c>
      <c r="B2104">
        <v>99.957999999999998</v>
      </c>
      <c r="C2104" s="129">
        <v>469982</v>
      </c>
    </row>
    <row r="2105" spans="1:3" outlineLevel="2" x14ac:dyDescent="0.25">
      <c r="A2105" t="s">
        <v>579</v>
      </c>
      <c r="B2105">
        <v>104.47</v>
      </c>
      <c r="C2105" s="129">
        <v>488060</v>
      </c>
    </row>
    <row r="2106" spans="1:3" outlineLevel="2" x14ac:dyDescent="0.25">
      <c r="A2106" t="s">
        <v>579</v>
      </c>
      <c r="B2106">
        <v>83.936000000000007</v>
      </c>
      <c r="C2106" s="129">
        <v>390681</v>
      </c>
    </row>
    <row r="2107" spans="1:3" s="147" customFormat="1" outlineLevel="1" x14ac:dyDescent="0.25">
      <c r="A2107" s="130" t="s">
        <v>974</v>
      </c>
      <c r="B2107" s="147">
        <f>SUBTOTAL(9,B2102:B2106)</f>
        <v>429.61900000000003</v>
      </c>
      <c r="C2107" s="129">
        <f>SUBTOTAL(9,C2102:C2106)</f>
        <v>2010511</v>
      </c>
    </row>
    <row r="2108" spans="1:3" outlineLevel="2" x14ac:dyDescent="0.25">
      <c r="A2108" t="s">
        <v>362</v>
      </c>
      <c r="B2108">
        <v>97.965999999999994</v>
      </c>
      <c r="C2108" s="129">
        <v>4890002</v>
      </c>
    </row>
    <row r="2109" spans="1:3" outlineLevel="2" x14ac:dyDescent="0.25">
      <c r="A2109" t="s">
        <v>362</v>
      </c>
      <c r="B2109">
        <v>115.904</v>
      </c>
      <c r="C2109" s="129">
        <v>5691839</v>
      </c>
    </row>
    <row r="2110" spans="1:3" outlineLevel="2" x14ac:dyDescent="0.25">
      <c r="A2110" t="s">
        <v>362</v>
      </c>
      <c r="B2110">
        <v>85.995000000000005</v>
      </c>
      <c r="C2110" s="129">
        <v>4313625</v>
      </c>
    </row>
    <row r="2111" spans="1:3" outlineLevel="2" x14ac:dyDescent="0.25">
      <c r="A2111" t="s">
        <v>362</v>
      </c>
      <c r="B2111">
        <v>123.05</v>
      </c>
      <c r="C2111" s="129">
        <v>6130652</v>
      </c>
    </row>
    <row r="2112" spans="1:3" outlineLevel="2" x14ac:dyDescent="0.25">
      <c r="A2112" t="s">
        <v>362</v>
      </c>
      <c r="B2112">
        <v>146.93199999999999</v>
      </c>
      <c r="C2112" s="129">
        <v>7071078</v>
      </c>
    </row>
    <row r="2113" spans="1:3" s="147" customFormat="1" outlineLevel="1" x14ac:dyDescent="0.25">
      <c r="A2113" s="130" t="s">
        <v>975</v>
      </c>
      <c r="B2113" s="147">
        <f>SUBTOTAL(9,B2108:B2112)</f>
        <v>569.84699999999998</v>
      </c>
      <c r="C2113" s="129">
        <f>SUBTOTAL(9,C2108:C2112)</f>
        <v>28097196</v>
      </c>
    </row>
    <row r="2114" spans="1:3" outlineLevel="2" x14ac:dyDescent="0.25">
      <c r="A2114" t="s">
        <v>391</v>
      </c>
      <c r="B2114">
        <v>0.55900000000000005</v>
      </c>
      <c r="C2114" s="129">
        <v>2217</v>
      </c>
    </row>
    <row r="2115" spans="1:3" outlineLevel="2" x14ac:dyDescent="0.25">
      <c r="A2115" t="s">
        <v>391</v>
      </c>
      <c r="B2115">
        <v>0.29199999999999998</v>
      </c>
      <c r="C2115" s="129">
        <v>1137</v>
      </c>
    </row>
    <row r="2116" spans="1:3" outlineLevel="2" x14ac:dyDescent="0.25">
      <c r="A2116" t="s">
        <v>391</v>
      </c>
      <c r="B2116">
        <v>9.4E-2</v>
      </c>
      <c r="C2116">
        <v>359</v>
      </c>
    </row>
    <row r="2117" spans="1:3" outlineLevel="2" x14ac:dyDescent="0.25">
      <c r="A2117" t="s">
        <v>391</v>
      </c>
      <c r="B2117">
        <v>1.022</v>
      </c>
      <c r="C2117" s="129">
        <v>3818</v>
      </c>
    </row>
    <row r="2118" spans="1:3" outlineLevel="2" x14ac:dyDescent="0.25">
      <c r="A2118" t="s">
        <v>391</v>
      </c>
      <c r="B2118">
        <v>0.44400000000000001</v>
      </c>
      <c r="C2118" s="129">
        <v>1627</v>
      </c>
    </row>
    <row r="2119" spans="1:3" s="147" customFormat="1" outlineLevel="1" x14ac:dyDescent="0.25">
      <c r="A2119" s="130" t="s">
        <v>976</v>
      </c>
      <c r="B2119" s="147">
        <f>SUBTOTAL(9,B2114:B2118)</f>
        <v>2.411</v>
      </c>
      <c r="C2119" s="129">
        <f>SUBTOTAL(9,C2114:C2118)</f>
        <v>9158</v>
      </c>
    </row>
    <row r="2120" spans="1:3" outlineLevel="2" x14ac:dyDescent="0.25">
      <c r="A2120" t="s">
        <v>518</v>
      </c>
      <c r="B2120">
        <v>113.69499999999999</v>
      </c>
      <c r="C2120" s="129">
        <v>1432923</v>
      </c>
    </row>
    <row r="2121" spans="1:3" outlineLevel="2" x14ac:dyDescent="0.25">
      <c r="A2121" t="s">
        <v>518</v>
      </c>
      <c r="B2121">
        <v>162.86600000000001</v>
      </c>
      <c r="C2121" s="129">
        <v>2055298</v>
      </c>
    </row>
    <row r="2122" spans="1:3" outlineLevel="2" x14ac:dyDescent="0.25">
      <c r="A2122" t="s">
        <v>518</v>
      </c>
      <c r="B2122">
        <v>128.35</v>
      </c>
      <c r="C2122" s="129">
        <v>1624370</v>
      </c>
    </row>
    <row r="2123" spans="1:3" outlineLevel="2" x14ac:dyDescent="0.25">
      <c r="A2123" t="s">
        <v>518</v>
      </c>
      <c r="B2123">
        <v>238.17599999999999</v>
      </c>
      <c r="C2123" s="129">
        <v>3355988</v>
      </c>
    </row>
    <row r="2124" spans="1:3" outlineLevel="2" x14ac:dyDescent="0.25">
      <c r="A2124" t="s">
        <v>518</v>
      </c>
      <c r="B2124">
        <v>0</v>
      </c>
      <c r="C2124">
        <v>0</v>
      </c>
    </row>
    <row r="2125" spans="1:3" s="147" customFormat="1" outlineLevel="1" x14ac:dyDescent="0.25">
      <c r="A2125" s="130" t="s">
        <v>977</v>
      </c>
      <c r="B2125" s="147">
        <f>SUBTOTAL(9,B2120:B2124)</f>
        <v>643.08699999999999</v>
      </c>
      <c r="C2125" s="147">
        <f>SUBTOTAL(9,C2120:C2124)</f>
        <v>8468579</v>
      </c>
    </row>
    <row r="2126" spans="1:3" outlineLevel="2" x14ac:dyDescent="0.25">
      <c r="A2126" t="s">
        <v>296</v>
      </c>
      <c r="B2126">
        <v>3.0950000000000002</v>
      </c>
      <c r="C2126" s="129">
        <v>354460</v>
      </c>
    </row>
    <row r="2127" spans="1:3" outlineLevel="2" x14ac:dyDescent="0.25">
      <c r="A2127" t="s">
        <v>296</v>
      </c>
      <c r="B2127">
        <v>12.32</v>
      </c>
      <c r="C2127" s="129">
        <v>1412198</v>
      </c>
    </row>
    <row r="2128" spans="1:3" outlineLevel="2" x14ac:dyDescent="0.25">
      <c r="A2128" t="s">
        <v>296</v>
      </c>
      <c r="B2128">
        <v>9.4420000000000002</v>
      </c>
      <c r="C2128" s="129">
        <v>1065979</v>
      </c>
    </row>
    <row r="2129" spans="1:3" outlineLevel="2" x14ac:dyDescent="0.25">
      <c r="A2129" t="s">
        <v>296</v>
      </c>
      <c r="B2129">
        <v>22.704999999999998</v>
      </c>
      <c r="C2129" s="129">
        <v>2536191</v>
      </c>
    </row>
    <row r="2130" spans="1:3" outlineLevel="2" x14ac:dyDescent="0.25">
      <c r="A2130" t="s">
        <v>296</v>
      </c>
      <c r="B2130">
        <v>6.1040000000000001</v>
      </c>
      <c r="C2130" s="129">
        <v>694816</v>
      </c>
    </row>
    <row r="2131" spans="1:3" s="147" customFormat="1" outlineLevel="1" x14ac:dyDescent="0.25">
      <c r="A2131" s="130" t="s">
        <v>978</v>
      </c>
      <c r="B2131" s="147">
        <f>SUBTOTAL(9,B2126:B2130)</f>
        <v>53.665999999999997</v>
      </c>
      <c r="C2131" s="129">
        <f>SUBTOTAL(9,C2126:C2130)</f>
        <v>6063644</v>
      </c>
    </row>
    <row r="2132" spans="1:3" outlineLevel="2" x14ac:dyDescent="0.25">
      <c r="A2132" t="s">
        <v>451</v>
      </c>
      <c r="B2132">
        <v>4.1630000000000003</v>
      </c>
      <c r="C2132" s="129">
        <v>29400</v>
      </c>
    </row>
    <row r="2133" spans="1:3" outlineLevel="2" x14ac:dyDescent="0.25">
      <c r="A2133" t="s">
        <v>451</v>
      </c>
      <c r="B2133">
        <v>6.32</v>
      </c>
      <c r="C2133" s="129">
        <v>44013</v>
      </c>
    </row>
    <row r="2134" spans="1:3" outlineLevel="2" x14ac:dyDescent="0.25">
      <c r="A2134" t="s">
        <v>451</v>
      </c>
      <c r="B2134">
        <v>8.26</v>
      </c>
      <c r="C2134" s="129">
        <v>58592</v>
      </c>
    </row>
    <row r="2135" spans="1:3" outlineLevel="2" x14ac:dyDescent="0.25">
      <c r="A2135" t="s">
        <v>451</v>
      </c>
      <c r="B2135">
        <v>12.382999999999999</v>
      </c>
      <c r="C2135" s="129">
        <v>86273</v>
      </c>
    </row>
    <row r="2136" spans="1:3" outlineLevel="2" x14ac:dyDescent="0.25">
      <c r="A2136" t="s">
        <v>451</v>
      </c>
      <c r="B2136">
        <v>2.9540000000000002</v>
      </c>
      <c r="C2136" s="129">
        <v>20166</v>
      </c>
    </row>
    <row r="2137" spans="1:3" s="147" customFormat="1" outlineLevel="1" x14ac:dyDescent="0.25">
      <c r="A2137" s="130" t="s">
        <v>979</v>
      </c>
      <c r="B2137" s="147">
        <f>SUBTOTAL(9,B2132:B2136)</f>
        <v>34.08</v>
      </c>
      <c r="C2137" s="129">
        <f>SUBTOTAL(9,C2132:C2136)</f>
        <v>238444</v>
      </c>
    </row>
    <row r="2138" spans="1:3" outlineLevel="2" x14ac:dyDescent="0.25">
      <c r="A2138" t="s">
        <v>384</v>
      </c>
      <c r="B2138">
        <v>294.15899999999999</v>
      </c>
      <c r="C2138" s="129">
        <v>6685570</v>
      </c>
    </row>
    <row r="2139" spans="1:3" outlineLevel="2" x14ac:dyDescent="0.25">
      <c r="A2139" t="s">
        <v>384</v>
      </c>
      <c r="B2139">
        <v>56.491</v>
      </c>
      <c r="C2139" s="129">
        <v>1324920</v>
      </c>
    </row>
    <row r="2140" spans="1:3" outlineLevel="2" x14ac:dyDescent="0.25">
      <c r="A2140" t="s">
        <v>384</v>
      </c>
      <c r="B2140">
        <v>70.378</v>
      </c>
      <c r="C2140" s="129">
        <v>1636300</v>
      </c>
    </row>
    <row r="2141" spans="1:3" outlineLevel="2" x14ac:dyDescent="0.25">
      <c r="A2141" t="s">
        <v>384</v>
      </c>
      <c r="B2141">
        <v>91.03</v>
      </c>
      <c r="C2141" s="129">
        <v>2130232</v>
      </c>
    </row>
    <row r="2142" spans="1:3" outlineLevel="2" x14ac:dyDescent="0.25">
      <c r="A2142" t="s">
        <v>384</v>
      </c>
      <c r="B2142">
        <v>79.540999999999997</v>
      </c>
      <c r="C2142" s="129">
        <v>1872393</v>
      </c>
    </row>
    <row r="2143" spans="1:3" s="147" customFormat="1" outlineLevel="1" x14ac:dyDescent="0.25">
      <c r="A2143" s="130" t="s">
        <v>980</v>
      </c>
      <c r="B2143" s="147">
        <f>SUBTOTAL(9,B2138:B2142)</f>
        <v>591.59899999999993</v>
      </c>
      <c r="C2143" s="129">
        <f>SUBTOTAL(9,C2138:C2142)</f>
        <v>13649415</v>
      </c>
    </row>
    <row r="2144" spans="1:3" outlineLevel="2" x14ac:dyDescent="0.25">
      <c r="A2144" t="s">
        <v>519</v>
      </c>
      <c r="B2144">
        <v>3.1589999999999998</v>
      </c>
      <c r="C2144" s="129">
        <v>95122</v>
      </c>
    </row>
    <row r="2145" spans="1:3" outlineLevel="2" x14ac:dyDescent="0.25">
      <c r="A2145" t="s">
        <v>519</v>
      </c>
      <c r="B2145">
        <v>3.7919999999999998</v>
      </c>
      <c r="C2145" s="129">
        <v>114244</v>
      </c>
    </row>
    <row r="2146" spans="1:3" outlineLevel="2" x14ac:dyDescent="0.25">
      <c r="A2146" t="s">
        <v>519</v>
      </c>
      <c r="B2146">
        <v>4.3140000000000001</v>
      </c>
      <c r="C2146" s="129">
        <v>128103</v>
      </c>
    </row>
    <row r="2147" spans="1:3" outlineLevel="2" x14ac:dyDescent="0.25">
      <c r="A2147" t="s">
        <v>519</v>
      </c>
      <c r="B2147">
        <v>2.1589999999999998</v>
      </c>
      <c r="C2147" s="129">
        <v>65290</v>
      </c>
    </row>
    <row r="2148" spans="1:3" outlineLevel="2" x14ac:dyDescent="0.25">
      <c r="A2148" t="s">
        <v>519</v>
      </c>
      <c r="B2148">
        <v>6.4690000000000003</v>
      </c>
      <c r="C2148" s="129">
        <v>184852</v>
      </c>
    </row>
    <row r="2149" spans="1:3" s="147" customFormat="1" outlineLevel="1" x14ac:dyDescent="0.25">
      <c r="A2149" s="130" t="s">
        <v>981</v>
      </c>
      <c r="B2149" s="147">
        <f>SUBTOTAL(9,B2144:B2148)</f>
        <v>19.893000000000001</v>
      </c>
      <c r="C2149" s="129">
        <f>SUBTOTAL(9,C2144:C2148)</f>
        <v>587611</v>
      </c>
    </row>
    <row r="2150" spans="1:3" outlineLevel="2" x14ac:dyDescent="0.25">
      <c r="A2150" t="s">
        <v>520</v>
      </c>
      <c r="B2150">
        <v>18.625</v>
      </c>
      <c r="C2150" s="129">
        <v>282601</v>
      </c>
    </row>
    <row r="2151" spans="1:3" outlineLevel="2" x14ac:dyDescent="0.25">
      <c r="A2151" t="s">
        <v>520</v>
      </c>
      <c r="B2151">
        <v>56.179000000000002</v>
      </c>
      <c r="C2151" s="129">
        <v>866166</v>
      </c>
    </row>
    <row r="2152" spans="1:3" outlineLevel="2" x14ac:dyDescent="0.25">
      <c r="A2152" t="s">
        <v>520</v>
      </c>
      <c r="B2152">
        <v>19.57</v>
      </c>
      <c r="C2152" s="129">
        <v>317885</v>
      </c>
    </row>
    <row r="2153" spans="1:3" outlineLevel="2" x14ac:dyDescent="0.25">
      <c r="A2153" t="s">
        <v>520</v>
      </c>
      <c r="B2153">
        <v>13.351000000000001</v>
      </c>
      <c r="C2153" s="129">
        <v>222684</v>
      </c>
    </row>
    <row r="2154" spans="1:3" outlineLevel="2" x14ac:dyDescent="0.25">
      <c r="A2154" t="s">
        <v>520</v>
      </c>
      <c r="B2154">
        <v>14.295999999999999</v>
      </c>
      <c r="C2154" s="129">
        <v>234451</v>
      </c>
    </row>
    <row r="2155" spans="1:3" s="147" customFormat="1" outlineLevel="1" x14ac:dyDescent="0.25">
      <c r="A2155" s="130" t="s">
        <v>982</v>
      </c>
      <c r="B2155" s="147">
        <f>SUBTOTAL(9,B2150:B2154)</f>
        <v>122.02099999999999</v>
      </c>
      <c r="C2155" s="129">
        <f>SUBTOTAL(9,C2150:C2154)</f>
        <v>1923787</v>
      </c>
    </row>
    <row r="2156" spans="1:3" outlineLevel="2" x14ac:dyDescent="0.25">
      <c r="A2156" t="s">
        <v>452</v>
      </c>
      <c r="B2156">
        <v>1.7769999999999999</v>
      </c>
      <c r="C2156" s="129">
        <v>308154</v>
      </c>
    </row>
    <row r="2157" spans="1:3" outlineLevel="2" x14ac:dyDescent="0.25">
      <c r="A2157" t="s">
        <v>452</v>
      </c>
      <c r="B2157">
        <v>4.0620000000000003</v>
      </c>
      <c r="C2157" s="129">
        <v>697161</v>
      </c>
    </row>
    <row r="2158" spans="1:3" outlineLevel="2" x14ac:dyDescent="0.25">
      <c r="A2158" t="s">
        <v>452</v>
      </c>
      <c r="B2158">
        <v>3.62</v>
      </c>
      <c r="C2158" s="129">
        <v>663491</v>
      </c>
    </row>
    <row r="2159" spans="1:3" outlineLevel="2" x14ac:dyDescent="0.25">
      <c r="A2159" t="s">
        <v>452</v>
      </c>
      <c r="B2159">
        <v>4.5650000000000004</v>
      </c>
      <c r="C2159" s="129">
        <v>783646</v>
      </c>
    </row>
    <row r="2160" spans="1:3" outlineLevel="2" x14ac:dyDescent="0.25">
      <c r="A2160" t="s">
        <v>452</v>
      </c>
      <c r="B2160">
        <v>3.8660000000000001</v>
      </c>
      <c r="C2160" s="129">
        <v>682084</v>
      </c>
    </row>
    <row r="2161" spans="1:3" s="147" customFormat="1" outlineLevel="1" x14ac:dyDescent="0.25">
      <c r="A2161" s="130" t="s">
        <v>983</v>
      </c>
      <c r="B2161" s="147">
        <f>SUBTOTAL(9,B2156:B2160)</f>
        <v>17.89</v>
      </c>
      <c r="C2161" s="129">
        <f>SUBTOTAL(9,C2156:C2160)</f>
        <v>3134536</v>
      </c>
    </row>
    <row r="2162" spans="1:3" outlineLevel="2" x14ac:dyDescent="0.25">
      <c r="A2162" t="s">
        <v>1036</v>
      </c>
      <c r="B2162">
        <v>1E-3</v>
      </c>
      <c r="C2162">
        <v>50</v>
      </c>
    </row>
    <row r="2163" spans="1:3" outlineLevel="2" x14ac:dyDescent="0.25">
      <c r="A2163" t="s">
        <v>1036</v>
      </c>
      <c r="B2163">
        <v>0</v>
      </c>
      <c r="C2163">
        <v>1</v>
      </c>
    </row>
    <row r="2164" spans="1:3" outlineLevel="2" x14ac:dyDescent="0.25">
      <c r="A2164" t="s">
        <v>1036</v>
      </c>
      <c r="B2164">
        <v>1E-3</v>
      </c>
      <c r="C2164">
        <v>46</v>
      </c>
    </row>
    <row r="2165" spans="1:3" outlineLevel="2" x14ac:dyDescent="0.25">
      <c r="A2165" t="s">
        <v>1036</v>
      </c>
      <c r="B2165">
        <v>0</v>
      </c>
      <c r="C2165">
        <v>1</v>
      </c>
    </row>
    <row r="2166" spans="1:3" outlineLevel="2" x14ac:dyDescent="0.25">
      <c r="A2166" t="s">
        <v>1036</v>
      </c>
      <c r="B2166">
        <v>0</v>
      </c>
      <c r="C2166">
        <v>1</v>
      </c>
    </row>
    <row r="2167" spans="1:3" s="147" customFormat="1" outlineLevel="1" x14ac:dyDescent="0.25">
      <c r="A2167" s="130" t="s">
        <v>1040</v>
      </c>
      <c r="B2167" s="147">
        <f>SUBTOTAL(9,B2162:B2166)</f>
        <v>2E-3</v>
      </c>
      <c r="C2167" s="147">
        <f>SUBTOTAL(9,C2162:C2166)</f>
        <v>99</v>
      </c>
    </row>
    <row r="2168" spans="1:3" outlineLevel="2" x14ac:dyDescent="0.25">
      <c r="A2168" t="s">
        <v>651</v>
      </c>
      <c r="B2168">
        <v>68.072999999999993</v>
      </c>
      <c r="C2168" s="129">
        <v>2249515</v>
      </c>
    </row>
    <row r="2169" spans="1:3" outlineLevel="2" x14ac:dyDescent="0.25">
      <c r="A2169" t="s">
        <v>651</v>
      </c>
      <c r="B2169">
        <v>135.09399999999999</v>
      </c>
      <c r="C2169" s="129">
        <v>4171853</v>
      </c>
    </row>
    <row r="2170" spans="1:3" outlineLevel="2" x14ac:dyDescent="0.25">
      <c r="A2170" t="s">
        <v>651</v>
      </c>
      <c r="B2170">
        <v>132.74799999999999</v>
      </c>
      <c r="C2170" s="129">
        <v>4365417</v>
      </c>
    </row>
    <row r="2171" spans="1:3" outlineLevel="2" x14ac:dyDescent="0.25">
      <c r="A2171" t="s">
        <v>651</v>
      </c>
      <c r="B2171">
        <v>63.625999999999998</v>
      </c>
      <c r="C2171" s="129">
        <v>2154579</v>
      </c>
    </row>
    <row r="2172" spans="1:3" outlineLevel="2" x14ac:dyDescent="0.25">
      <c r="A2172" t="s">
        <v>651</v>
      </c>
      <c r="B2172">
        <v>91.266999999999996</v>
      </c>
      <c r="C2172" s="129">
        <v>3013915</v>
      </c>
    </row>
    <row r="2173" spans="1:3" s="147" customFormat="1" outlineLevel="1" x14ac:dyDescent="0.25">
      <c r="A2173" s="130" t="s">
        <v>984</v>
      </c>
      <c r="B2173" s="147">
        <f>SUBTOTAL(9,B2168:B2172)</f>
        <v>490.80799999999994</v>
      </c>
      <c r="C2173" s="129">
        <f>SUBTOTAL(9,C2168:C2172)</f>
        <v>15955279</v>
      </c>
    </row>
    <row r="2174" spans="1:3" outlineLevel="2" x14ac:dyDescent="0.25">
      <c r="A2174" t="s">
        <v>385</v>
      </c>
      <c r="B2174">
        <v>62.369</v>
      </c>
      <c r="C2174" s="129">
        <v>1736303</v>
      </c>
    </row>
    <row r="2175" spans="1:3" outlineLevel="2" x14ac:dyDescent="0.25">
      <c r="A2175" t="s">
        <v>385</v>
      </c>
      <c r="B2175">
        <v>12.955</v>
      </c>
      <c r="C2175" s="129">
        <v>373669</v>
      </c>
    </row>
    <row r="2176" spans="1:3" outlineLevel="2" x14ac:dyDescent="0.25">
      <c r="A2176" t="s">
        <v>385</v>
      </c>
      <c r="B2176">
        <v>5.3380000000000001</v>
      </c>
      <c r="C2176" s="129">
        <v>154170</v>
      </c>
    </row>
    <row r="2177" spans="1:3" outlineLevel="2" x14ac:dyDescent="0.25">
      <c r="A2177" t="s">
        <v>385</v>
      </c>
      <c r="B2177">
        <v>13.117000000000001</v>
      </c>
      <c r="C2177" s="129">
        <v>378240</v>
      </c>
    </row>
    <row r="2178" spans="1:3" outlineLevel="2" x14ac:dyDescent="0.25">
      <c r="A2178" t="s">
        <v>385</v>
      </c>
      <c r="B2178">
        <v>7.9349999999999996</v>
      </c>
      <c r="C2178" s="129">
        <v>227043</v>
      </c>
    </row>
    <row r="2179" spans="1:3" s="147" customFormat="1" outlineLevel="1" x14ac:dyDescent="0.25">
      <c r="A2179" s="130" t="s">
        <v>985</v>
      </c>
      <c r="B2179" s="147">
        <f>SUBTOTAL(9,B2174:B2178)</f>
        <v>101.714</v>
      </c>
      <c r="C2179" s="129">
        <f>SUBTOTAL(9,C2174:C2178)</f>
        <v>2869425</v>
      </c>
    </row>
    <row r="2180" spans="1:3" outlineLevel="2" x14ac:dyDescent="0.25">
      <c r="A2180" t="s">
        <v>453</v>
      </c>
      <c r="B2180">
        <v>4.1390000000000002</v>
      </c>
      <c r="C2180" s="129">
        <v>244423</v>
      </c>
    </row>
    <row r="2181" spans="1:3" outlineLevel="2" x14ac:dyDescent="0.25">
      <c r="A2181" t="s">
        <v>453</v>
      </c>
      <c r="B2181">
        <v>6.1680000000000001</v>
      </c>
      <c r="C2181" s="129">
        <v>347389</v>
      </c>
    </row>
    <row r="2182" spans="1:3" outlineLevel="2" x14ac:dyDescent="0.25">
      <c r="A2182" t="s">
        <v>453</v>
      </c>
      <c r="B2182">
        <v>10.058999999999999</v>
      </c>
      <c r="C2182" s="129">
        <v>575827</v>
      </c>
    </row>
    <row r="2183" spans="1:3" outlineLevel="2" x14ac:dyDescent="0.25">
      <c r="A2183" t="s">
        <v>453</v>
      </c>
      <c r="B2183">
        <v>3.9020000000000001</v>
      </c>
      <c r="C2183" s="129">
        <v>232526</v>
      </c>
    </row>
    <row r="2184" spans="1:3" outlineLevel="2" x14ac:dyDescent="0.25">
      <c r="A2184" t="s">
        <v>453</v>
      </c>
      <c r="B2184">
        <v>12.1</v>
      </c>
      <c r="C2184" s="129">
        <v>696797</v>
      </c>
    </row>
    <row r="2185" spans="1:3" s="147" customFormat="1" outlineLevel="1" x14ac:dyDescent="0.25">
      <c r="A2185" s="130" t="s">
        <v>986</v>
      </c>
      <c r="B2185" s="147">
        <f>SUBTOTAL(9,B2180:B2184)</f>
        <v>36.368000000000002</v>
      </c>
      <c r="C2185" s="129">
        <f>SUBTOTAL(9,C2180:C2184)</f>
        <v>2096962</v>
      </c>
    </row>
    <row r="2186" spans="1:3" outlineLevel="2" x14ac:dyDescent="0.25">
      <c r="A2186" t="s">
        <v>155</v>
      </c>
      <c r="B2186">
        <v>25.673999999999999</v>
      </c>
      <c r="C2186" s="129">
        <v>3689272</v>
      </c>
    </row>
    <row r="2187" spans="1:3" outlineLevel="2" x14ac:dyDescent="0.25">
      <c r="A2187" t="s">
        <v>155</v>
      </c>
      <c r="B2187">
        <v>36.795999999999999</v>
      </c>
      <c r="C2187" s="129">
        <v>5289015</v>
      </c>
    </row>
    <row r="2188" spans="1:3" outlineLevel="2" x14ac:dyDescent="0.25">
      <c r="A2188" t="s">
        <v>155</v>
      </c>
      <c r="B2188">
        <v>12.35</v>
      </c>
      <c r="C2188" s="129">
        <v>1810111</v>
      </c>
    </row>
    <row r="2189" spans="1:3" outlineLevel="2" x14ac:dyDescent="0.25">
      <c r="A2189" t="s">
        <v>155</v>
      </c>
      <c r="B2189">
        <v>42.924999999999997</v>
      </c>
      <c r="C2189" s="129">
        <v>6165237</v>
      </c>
    </row>
    <row r="2190" spans="1:3" outlineLevel="2" x14ac:dyDescent="0.25">
      <c r="A2190" t="s">
        <v>155</v>
      </c>
      <c r="B2190">
        <v>62.356999999999999</v>
      </c>
      <c r="C2190" s="129">
        <v>8812232</v>
      </c>
    </row>
    <row r="2191" spans="1:3" s="147" customFormat="1" outlineLevel="1" x14ac:dyDescent="0.25">
      <c r="A2191" s="130" t="s">
        <v>646</v>
      </c>
      <c r="B2191" s="147">
        <f>SUBTOTAL(9,B2186:B2190)</f>
        <v>180.10199999999998</v>
      </c>
      <c r="C2191" s="129">
        <f>SUBTOTAL(9,C2186:C2190)</f>
        <v>25765867</v>
      </c>
    </row>
    <row r="2192" spans="1:3" outlineLevel="2" x14ac:dyDescent="0.25">
      <c r="A2192" t="s">
        <v>297</v>
      </c>
      <c r="B2192">
        <v>16.379000000000001</v>
      </c>
      <c r="C2192" s="129">
        <v>457043</v>
      </c>
    </row>
    <row r="2193" spans="1:3" outlineLevel="2" x14ac:dyDescent="0.25">
      <c r="A2193" t="s">
        <v>297</v>
      </c>
      <c r="B2193">
        <v>21.327000000000002</v>
      </c>
      <c r="C2193" s="129">
        <v>608838</v>
      </c>
    </row>
    <row r="2194" spans="1:3" outlineLevel="2" x14ac:dyDescent="0.25">
      <c r="A2194" t="s">
        <v>297</v>
      </c>
      <c r="B2194">
        <v>39.685000000000002</v>
      </c>
      <c r="C2194" s="129">
        <v>1158146</v>
      </c>
    </row>
    <row r="2195" spans="1:3" outlineLevel="2" x14ac:dyDescent="0.25">
      <c r="A2195" t="s">
        <v>297</v>
      </c>
      <c r="B2195">
        <v>6.8730000000000002</v>
      </c>
      <c r="C2195" s="129">
        <v>204590</v>
      </c>
    </row>
    <row r="2196" spans="1:3" outlineLevel="2" x14ac:dyDescent="0.25">
      <c r="A2196" t="s">
        <v>297</v>
      </c>
      <c r="B2196">
        <v>8.1140000000000008</v>
      </c>
      <c r="C2196" s="129">
        <v>238797</v>
      </c>
    </row>
    <row r="2197" spans="1:3" s="147" customFormat="1" outlineLevel="1" x14ac:dyDescent="0.25">
      <c r="A2197" s="130" t="s">
        <v>987</v>
      </c>
      <c r="B2197" s="147">
        <f>SUBTOTAL(9,B2192:B2196)</f>
        <v>92.378000000000014</v>
      </c>
      <c r="C2197" s="129">
        <f>SUBTOTAL(9,C2192:C2196)</f>
        <v>2667414</v>
      </c>
    </row>
    <row r="2198" spans="1:3" outlineLevel="2" x14ac:dyDescent="0.25">
      <c r="A2198" t="s">
        <v>454</v>
      </c>
      <c r="B2198">
        <v>4.7130000000000001</v>
      </c>
      <c r="C2198" s="129">
        <v>1019111</v>
      </c>
    </row>
    <row r="2199" spans="1:3" outlineLevel="2" x14ac:dyDescent="0.25">
      <c r="A2199" t="s">
        <v>454</v>
      </c>
      <c r="B2199">
        <v>6.7729999999999997</v>
      </c>
      <c r="C2199" s="129">
        <v>1425656</v>
      </c>
    </row>
    <row r="2200" spans="1:3" outlineLevel="2" x14ac:dyDescent="0.25">
      <c r="A2200" t="s">
        <v>454</v>
      </c>
      <c r="B2200">
        <v>7.633</v>
      </c>
      <c r="C2200" s="129">
        <v>1809586</v>
      </c>
    </row>
    <row r="2201" spans="1:3" outlineLevel="2" x14ac:dyDescent="0.25">
      <c r="A2201" t="s">
        <v>454</v>
      </c>
      <c r="B2201">
        <v>19.71</v>
      </c>
      <c r="C2201" s="129">
        <v>4742318</v>
      </c>
    </row>
    <row r="2202" spans="1:3" outlineLevel="2" x14ac:dyDescent="0.25">
      <c r="A2202" t="s">
        <v>454</v>
      </c>
      <c r="B2202">
        <v>2.58</v>
      </c>
      <c r="C2202" s="129">
        <v>661533</v>
      </c>
    </row>
    <row r="2203" spans="1:3" s="147" customFormat="1" outlineLevel="1" x14ac:dyDescent="0.25">
      <c r="A2203" s="130" t="s">
        <v>988</v>
      </c>
      <c r="B2203" s="147">
        <f>SUBTOTAL(9,B2198:B2202)</f>
        <v>41.408999999999999</v>
      </c>
      <c r="C2203" s="129">
        <f>SUBTOTAL(9,C2198:C2202)</f>
        <v>9658204</v>
      </c>
    </row>
    <row r="2204" spans="1:3" outlineLevel="2" x14ac:dyDescent="0.25">
      <c r="A2204" t="s">
        <v>298</v>
      </c>
      <c r="B2204">
        <v>10.481999999999999</v>
      </c>
      <c r="C2204" s="129">
        <v>627441</v>
      </c>
    </row>
    <row r="2205" spans="1:3" outlineLevel="2" x14ac:dyDescent="0.25">
      <c r="A2205" t="s">
        <v>298</v>
      </c>
      <c r="B2205">
        <v>13.111000000000001</v>
      </c>
      <c r="C2205" s="129">
        <v>786695</v>
      </c>
    </row>
    <row r="2206" spans="1:3" outlineLevel="2" x14ac:dyDescent="0.25">
      <c r="A2206" t="s">
        <v>298</v>
      </c>
      <c r="B2206">
        <v>10.625</v>
      </c>
      <c r="C2206" s="129">
        <v>634686</v>
      </c>
    </row>
    <row r="2207" spans="1:3" outlineLevel="2" x14ac:dyDescent="0.25">
      <c r="A2207" t="s">
        <v>298</v>
      </c>
      <c r="B2207">
        <v>32.771999999999998</v>
      </c>
      <c r="C2207" s="129">
        <v>1940635</v>
      </c>
    </row>
    <row r="2208" spans="1:3" outlineLevel="2" x14ac:dyDescent="0.25">
      <c r="A2208" t="s">
        <v>298</v>
      </c>
      <c r="B2208">
        <v>20.855</v>
      </c>
      <c r="C2208" s="129">
        <v>1238791</v>
      </c>
    </row>
    <row r="2209" spans="1:3" s="147" customFormat="1" outlineLevel="1" x14ac:dyDescent="0.25">
      <c r="A2209" s="130" t="s">
        <v>989</v>
      </c>
      <c r="B2209" s="147">
        <f>SUBTOTAL(9,B2204:B2208)</f>
        <v>87.845000000000013</v>
      </c>
      <c r="C2209" s="129">
        <f>SUBTOTAL(9,C2204:C2208)</f>
        <v>5228248</v>
      </c>
    </row>
    <row r="2210" spans="1:3" outlineLevel="2" x14ac:dyDescent="0.25">
      <c r="A2210" t="s">
        <v>548</v>
      </c>
      <c r="B2210">
        <v>1.9339999999999999</v>
      </c>
      <c r="C2210">
        <v>701</v>
      </c>
    </row>
    <row r="2211" spans="1:3" outlineLevel="2" x14ac:dyDescent="0.25">
      <c r="A2211" t="s">
        <v>548</v>
      </c>
      <c r="B2211">
        <v>24.376999999999999</v>
      </c>
      <c r="C2211" s="129">
        <v>8839</v>
      </c>
    </row>
    <row r="2212" spans="1:3" outlineLevel="2" x14ac:dyDescent="0.25">
      <c r="A2212" t="s">
        <v>548</v>
      </c>
      <c r="B2212">
        <v>2.5009999999999999</v>
      </c>
      <c r="C2212">
        <v>909</v>
      </c>
    </row>
    <row r="2213" spans="1:3" outlineLevel="2" x14ac:dyDescent="0.25">
      <c r="A2213" t="s">
        <v>548</v>
      </c>
      <c r="B2213">
        <v>5.024</v>
      </c>
      <c r="C2213" s="129">
        <v>1834</v>
      </c>
    </row>
    <row r="2214" spans="1:3" outlineLevel="2" x14ac:dyDescent="0.25">
      <c r="A2214" t="s">
        <v>548</v>
      </c>
      <c r="B2214">
        <v>7.6550000000000002</v>
      </c>
      <c r="C2214" s="129">
        <v>2806</v>
      </c>
    </row>
    <row r="2215" spans="1:3" s="147" customFormat="1" outlineLevel="1" x14ac:dyDescent="0.25">
      <c r="A2215" s="130" t="s">
        <v>990</v>
      </c>
      <c r="B2215" s="147">
        <f>SUBTOTAL(9,B2210:B2214)</f>
        <v>41.491</v>
      </c>
      <c r="C2215" s="129">
        <f>SUBTOTAL(9,C2210:C2214)</f>
        <v>15089</v>
      </c>
    </row>
    <row r="2216" spans="1:3" outlineLevel="2" x14ac:dyDescent="0.25">
      <c r="A2216" t="s">
        <v>320</v>
      </c>
      <c r="B2216">
        <v>3.9529999999999998</v>
      </c>
      <c r="C2216" s="129">
        <v>567045</v>
      </c>
    </row>
    <row r="2217" spans="1:3" outlineLevel="2" x14ac:dyDescent="0.25">
      <c r="A2217" t="s">
        <v>320</v>
      </c>
      <c r="B2217">
        <v>3.7090000000000001</v>
      </c>
      <c r="C2217" s="129">
        <v>523893</v>
      </c>
    </row>
    <row r="2218" spans="1:3" outlineLevel="2" x14ac:dyDescent="0.25">
      <c r="A2218" t="s">
        <v>320</v>
      </c>
      <c r="B2218">
        <v>8.5630000000000006</v>
      </c>
      <c r="C2218" s="129">
        <v>1226455</v>
      </c>
    </row>
    <row r="2219" spans="1:3" outlineLevel="2" x14ac:dyDescent="0.25">
      <c r="A2219" t="s">
        <v>320</v>
      </c>
      <c r="B2219">
        <v>3.84</v>
      </c>
      <c r="C2219" s="129">
        <v>530691</v>
      </c>
    </row>
    <row r="2220" spans="1:3" outlineLevel="2" x14ac:dyDescent="0.25">
      <c r="A2220" t="s">
        <v>320</v>
      </c>
      <c r="B2220">
        <v>9.81</v>
      </c>
      <c r="C2220" s="129">
        <v>1334693</v>
      </c>
    </row>
    <row r="2221" spans="1:3" s="147" customFormat="1" outlineLevel="1" x14ac:dyDescent="0.25">
      <c r="A2221" s="130" t="s">
        <v>991</v>
      </c>
      <c r="B2221" s="147">
        <f>SUBTOTAL(9,B2216:B2220)</f>
        <v>29.875</v>
      </c>
      <c r="C2221" s="129">
        <f>SUBTOTAL(9,C2216:C2220)</f>
        <v>4182777</v>
      </c>
    </row>
    <row r="2222" spans="1:3" outlineLevel="2" x14ac:dyDescent="0.25">
      <c r="A2222" t="s">
        <v>472</v>
      </c>
      <c r="B2222">
        <v>4.9539999999999997</v>
      </c>
      <c r="C2222" s="129">
        <v>146644</v>
      </c>
    </row>
    <row r="2223" spans="1:3" outlineLevel="2" x14ac:dyDescent="0.25">
      <c r="A2223" t="s">
        <v>472</v>
      </c>
      <c r="B2223">
        <v>4.0439999999999996</v>
      </c>
      <c r="C2223" s="129">
        <v>120944</v>
      </c>
    </row>
    <row r="2224" spans="1:3" outlineLevel="2" x14ac:dyDescent="0.25">
      <c r="A2224" t="s">
        <v>472</v>
      </c>
      <c r="B2224">
        <v>1.726</v>
      </c>
      <c r="C2224" s="129">
        <v>51787</v>
      </c>
    </row>
    <row r="2225" spans="1:3" outlineLevel="2" x14ac:dyDescent="0.25">
      <c r="A2225" t="s">
        <v>472</v>
      </c>
      <c r="B2225">
        <v>5.0179999999999998</v>
      </c>
      <c r="C2225" s="129">
        <v>147285</v>
      </c>
    </row>
    <row r="2226" spans="1:3" outlineLevel="2" x14ac:dyDescent="0.25">
      <c r="A2226" t="s">
        <v>472</v>
      </c>
      <c r="B2226">
        <v>9.9120000000000008</v>
      </c>
      <c r="C2226" s="129">
        <v>283832</v>
      </c>
    </row>
    <row r="2227" spans="1:3" s="147" customFormat="1" outlineLevel="1" x14ac:dyDescent="0.25">
      <c r="A2227" s="130" t="s">
        <v>992</v>
      </c>
      <c r="B2227" s="147">
        <f>SUBTOTAL(9,B2222:B2226)</f>
        <v>25.654000000000003</v>
      </c>
      <c r="C2227" s="129">
        <f>SUBTOTAL(9,C2222:C2226)</f>
        <v>750492</v>
      </c>
    </row>
    <row r="2228" spans="1:3" outlineLevel="2" x14ac:dyDescent="0.25">
      <c r="A2228" t="s">
        <v>321</v>
      </c>
      <c r="B2228">
        <v>8.5790000000000006</v>
      </c>
      <c r="C2228" s="129">
        <v>506718</v>
      </c>
    </row>
    <row r="2229" spans="1:3" outlineLevel="2" x14ac:dyDescent="0.25">
      <c r="A2229" t="s">
        <v>321</v>
      </c>
      <c r="B2229">
        <v>13.69</v>
      </c>
      <c r="C2229" s="129">
        <v>804205</v>
      </c>
    </row>
    <row r="2230" spans="1:3" outlineLevel="2" x14ac:dyDescent="0.25">
      <c r="A2230" t="s">
        <v>321</v>
      </c>
      <c r="B2230">
        <v>14.154</v>
      </c>
      <c r="C2230" s="129">
        <v>825530</v>
      </c>
    </row>
    <row r="2231" spans="1:3" outlineLevel="2" x14ac:dyDescent="0.25">
      <c r="A2231" t="s">
        <v>321</v>
      </c>
      <c r="B2231">
        <v>12.842000000000001</v>
      </c>
      <c r="C2231" s="129">
        <v>740567</v>
      </c>
    </row>
    <row r="2232" spans="1:3" outlineLevel="2" x14ac:dyDescent="0.25">
      <c r="A2232" t="s">
        <v>321</v>
      </c>
      <c r="B2232">
        <v>15.586</v>
      </c>
      <c r="C2232" s="129">
        <v>895405</v>
      </c>
    </row>
    <row r="2233" spans="1:3" s="147" customFormat="1" outlineLevel="1" x14ac:dyDescent="0.25">
      <c r="A2233" s="130" t="s">
        <v>993</v>
      </c>
      <c r="B2233" s="147">
        <f>SUBTOTAL(9,B2228:B2232)</f>
        <v>64.850999999999999</v>
      </c>
      <c r="C2233" s="129">
        <f>SUBTOTAL(9,C2228:C2232)</f>
        <v>3772425</v>
      </c>
    </row>
    <row r="2234" spans="1:3" outlineLevel="2" x14ac:dyDescent="0.25">
      <c r="A2234" t="s">
        <v>521</v>
      </c>
      <c r="B2234">
        <v>33.130000000000003</v>
      </c>
      <c r="C2234" s="129">
        <v>447906</v>
      </c>
    </row>
    <row r="2235" spans="1:3" outlineLevel="2" x14ac:dyDescent="0.25">
      <c r="A2235" t="s">
        <v>521</v>
      </c>
      <c r="B2235">
        <v>32.713000000000001</v>
      </c>
      <c r="C2235" s="129">
        <v>456429</v>
      </c>
    </row>
    <row r="2236" spans="1:3" outlineLevel="2" x14ac:dyDescent="0.25">
      <c r="A2236" t="s">
        <v>521</v>
      </c>
      <c r="B2236">
        <v>32.162999999999997</v>
      </c>
      <c r="C2236" s="129">
        <v>486184</v>
      </c>
    </row>
    <row r="2237" spans="1:3" outlineLevel="2" x14ac:dyDescent="0.25">
      <c r="A2237" t="s">
        <v>521</v>
      </c>
      <c r="B2237">
        <v>15.821</v>
      </c>
      <c r="C2237" s="129">
        <v>262370</v>
      </c>
    </row>
    <row r="2238" spans="1:3" outlineLevel="2" x14ac:dyDescent="0.25">
      <c r="A2238" t="s">
        <v>521</v>
      </c>
      <c r="B2238">
        <v>6.8929999999999998</v>
      </c>
      <c r="C2238" s="129">
        <v>117647</v>
      </c>
    </row>
    <row r="2239" spans="1:3" s="147" customFormat="1" outlineLevel="1" x14ac:dyDescent="0.25">
      <c r="A2239" s="130" t="s">
        <v>994</v>
      </c>
      <c r="B2239" s="147">
        <f>SUBTOTAL(9,B2234:B2238)</f>
        <v>120.72</v>
      </c>
      <c r="C2239" s="129">
        <f>SUBTOTAL(9,C2234:C2238)</f>
        <v>1770536</v>
      </c>
    </row>
    <row r="2240" spans="1:3" outlineLevel="2" x14ac:dyDescent="0.25">
      <c r="A2240" t="s">
        <v>386</v>
      </c>
      <c r="B2240">
        <v>48.93</v>
      </c>
      <c r="C2240" s="129">
        <v>177434</v>
      </c>
    </row>
    <row r="2241" spans="1:3" outlineLevel="2" x14ac:dyDescent="0.25">
      <c r="A2241" t="s">
        <v>386</v>
      </c>
      <c r="B2241">
        <v>37.790999999999997</v>
      </c>
      <c r="C2241" s="129">
        <v>138166</v>
      </c>
    </row>
    <row r="2242" spans="1:3" outlineLevel="2" x14ac:dyDescent="0.25">
      <c r="A2242" t="s">
        <v>386</v>
      </c>
      <c r="B2242">
        <v>31.640999999999998</v>
      </c>
      <c r="C2242" s="129">
        <v>115263</v>
      </c>
    </row>
    <row r="2243" spans="1:3" outlineLevel="2" x14ac:dyDescent="0.25">
      <c r="A2243" t="s">
        <v>386</v>
      </c>
      <c r="B2243">
        <v>38.08</v>
      </c>
      <c r="C2243" s="129">
        <v>138430</v>
      </c>
    </row>
    <row r="2244" spans="1:3" outlineLevel="2" x14ac:dyDescent="0.25">
      <c r="A2244" t="s">
        <v>386</v>
      </c>
      <c r="B2244">
        <v>25.422000000000001</v>
      </c>
      <c r="C2244" s="129">
        <v>92211</v>
      </c>
    </row>
    <row r="2245" spans="1:3" s="147" customFormat="1" outlineLevel="1" x14ac:dyDescent="0.25">
      <c r="A2245" s="130" t="s">
        <v>995</v>
      </c>
      <c r="B2245" s="147">
        <f>SUBTOTAL(9,B2240:B2244)</f>
        <v>181.864</v>
      </c>
      <c r="C2245" s="129">
        <f>SUBTOTAL(9,C2240:C2244)</f>
        <v>661504</v>
      </c>
    </row>
    <row r="2246" spans="1:3" outlineLevel="2" x14ac:dyDescent="0.25">
      <c r="A2246" t="s">
        <v>597</v>
      </c>
      <c r="B2246">
        <v>0.88</v>
      </c>
      <c r="C2246" s="129">
        <v>19167</v>
      </c>
    </row>
    <row r="2247" spans="1:3" outlineLevel="2" x14ac:dyDescent="0.25">
      <c r="A2247" t="s">
        <v>597</v>
      </c>
      <c r="B2247">
        <v>0.52700000000000002</v>
      </c>
      <c r="C2247" s="129">
        <v>11515</v>
      </c>
    </row>
    <row r="2248" spans="1:3" outlineLevel="2" x14ac:dyDescent="0.25">
      <c r="A2248" t="s">
        <v>597</v>
      </c>
      <c r="B2248">
        <v>0.26300000000000001</v>
      </c>
      <c r="C2248" s="129">
        <v>5680</v>
      </c>
    </row>
    <row r="2249" spans="1:3" outlineLevel="2" x14ac:dyDescent="0.25">
      <c r="A2249" t="s">
        <v>597</v>
      </c>
      <c r="B2249">
        <v>0.53600000000000003</v>
      </c>
      <c r="C2249" s="129">
        <v>11176</v>
      </c>
    </row>
    <row r="2250" spans="1:3" outlineLevel="2" x14ac:dyDescent="0.25">
      <c r="A2250" t="s">
        <v>597</v>
      </c>
      <c r="B2250">
        <v>3.8410000000000002</v>
      </c>
      <c r="C2250" s="129">
        <v>81528</v>
      </c>
    </row>
    <row r="2251" spans="1:3" s="147" customFormat="1" outlineLevel="1" x14ac:dyDescent="0.25">
      <c r="A2251" s="130" t="s">
        <v>996</v>
      </c>
      <c r="B2251" s="147">
        <f>SUBTOTAL(9,B2246:B2250)</f>
        <v>6.0470000000000006</v>
      </c>
      <c r="C2251" s="129">
        <f>SUBTOTAL(9,C2246:C2250)</f>
        <v>129066</v>
      </c>
    </row>
    <row r="2252" spans="1:3" outlineLevel="2" x14ac:dyDescent="0.25">
      <c r="A2252" t="s">
        <v>299</v>
      </c>
      <c r="B2252">
        <v>12.29</v>
      </c>
      <c r="C2252" s="129">
        <v>534443</v>
      </c>
    </row>
    <row r="2253" spans="1:3" outlineLevel="2" x14ac:dyDescent="0.25">
      <c r="A2253" t="s">
        <v>299</v>
      </c>
      <c r="B2253">
        <v>24.344999999999999</v>
      </c>
      <c r="C2253" s="129">
        <v>1058938</v>
      </c>
    </row>
    <row r="2254" spans="1:3" outlineLevel="2" x14ac:dyDescent="0.25">
      <c r="A2254" t="s">
        <v>299</v>
      </c>
      <c r="B2254">
        <v>36.868000000000002</v>
      </c>
      <c r="C2254" s="129">
        <v>1605079</v>
      </c>
    </row>
    <row r="2255" spans="1:3" outlineLevel="2" x14ac:dyDescent="0.25">
      <c r="A2255" t="s">
        <v>299</v>
      </c>
      <c r="B2255">
        <v>17.524999999999999</v>
      </c>
      <c r="C2255" s="129">
        <v>754461</v>
      </c>
    </row>
    <row r="2256" spans="1:3" outlineLevel="2" x14ac:dyDescent="0.25">
      <c r="A2256" t="s">
        <v>299</v>
      </c>
      <c r="B2256">
        <v>20.199000000000002</v>
      </c>
      <c r="C2256" s="129">
        <v>871971</v>
      </c>
    </row>
    <row r="2257" spans="1:3" s="147" customFormat="1" outlineLevel="1" x14ac:dyDescent="0.25">
      <c r="A2257" s="130" t="s">
        <v>997</v>
      </c>
      <c r="B2257" s="147">
        <f>SUBTOTAL(9,B2252:B2256)</f>
        <v>111.22699999999999</v>
      </c>
      <c r="C2257" s="129">
        <f>SUBTOTAL(9,C2252:C2256)</f>
        <v>4824892</v>
      </c>
    </row>
    <row r="2258" spans="1:3" outlineLevel="2" x14ac:dyDescent="0.25">
      <c r="A2258" t="s">
        <v>322</v>
      </c>
      <c r="B2258">
        <v>4.5250000000000004</v>
      </c>
      <c r="C2258" s="129">
        <v>120467</v>
      </c>
    </row>
    <row r="2259" spans="1:3" outlineLevel="2" x14ac:dyDescent="0.25">
      <c r="A2259" t="s">
        <v>322</v>
      </c>
      <c r="B2259">
        <v>3.88</v>
      </c>
      <c r="C2259" s="129">
        <v>103086</v>
      </c>
    </row>
    <row r="2260" spans="1:3" outlineLevel="2" x14ac:dyDescent="0.25">
      <c r="A2260" t="s">
        <v>322</v>
      </c>
      <c r="B2260">
        <v>1.6639999999999999</v>
      </c>
      <c r="C2260" s="129">
        <v>44275</v>
      </c>
    </row>
    <row r="2261" spans="1:3" outlineLevel="2" x14ac:dyDescent="0.25">
      <c r="A2261" t="s">
        <v>322</v>
      </c>
      <c r="B2261">
        <v>3.532</v>
      </c>
      <c r="C2261" s="129">
        <v>94793</v>
      </c>
    </row>
    <row r="2262" spans="1:3" outlineLevel="2" x14ac:dyDescent="0.25">
      <c r="A2262" t="s">
        <v>322</v>
      </c>
      <c r="B2262">
        <v>7.9390000000000001</v>
      </c>
      <c r="C2262" s="129">
        <v>209139</v>
      </c>
    </row>
    <row r="2263" spans="1:3" s="147" customFormat="1" outlineLevel="1" x14ac:dyDescent="0.25">
      <c r="A2263" s="130" t="s">
        <v>998</v>
      </c>
      <c r="B2263" s="147">
        <f>SUBTOTAL(9,B2258:B2262)</f>
        <v>21.54</v>
      </c>
      <c r="C2263" s="129">
        <f>SUBTOTAL(9,C2258:C2262)</f>
        <v>571760</v>
      </c>
    </row>
    <row r="2264" spans="1:3" outlineLevel="2" x14ac:dyDescent="0.25">
      <c r="A2264" t="s">
        <v>28</v>
      </c>
      <c r="B2264">
        <v>7.718</v>
      </c>
      <c r="C2264" s="129">
        <v>844311</v>
      </c>
    </row>
    <row r="2265" spans="1:3" outlineLevel="2" x14ac:dyDescent="0.25">
      <c r="A2265" t="s">
        <v>28</v>
      </c>
      <c r="B2265">
        <v>6.4740000000000002</v>
      </c>
      <c r="C2265" s="129">
        <v>709041</v>
      </c>
    </row>
    <row r="2266" spans="1:3" outlineLevel="2" x14ac:dyDescent="0.25">
      <c r="A2266" t="s">
        <v>28</v>
      </c>
      <c r="B2266">
        <v>2.6280000000000001</v>
      </c>
      <c r="C2266" s="129">
        <v>294584</v>
      </c>
    </row>
    <row r="2267" spans="1:3" outlineLevel="2" x14ac:dyDescent="0.25">
      <c r="A2267" t="s">
        <v>28</v>
      </c>
      <c r="B2267">
        <v>2.2810000000000001</v>
      </c>
      <c r="C2267" s="129">
        <v>252425</v>
      </c>
    </row>
    <row r="2268" spans="1:3" outlineLevel="2" x14ac:dyDescent="0.25">
      <c r="A2268" t="s">
        <v>28</v>
      </c>
      <c r="B2268">
        <v>3.9870000000000001</v>
      </c>
      <c r="C2268" s="129">
        <v>430953</v>
      </c>
    </row>
    <row r="2269" spans="1:3" s="147" customFormat="1" outlineLevel="1" x14ac:dyDescent="0.25">
      <c r="A2269" s="130" t="s">
        <v>647</v>
      </c>
      <c r="B2269" s="147">
        <f>SUBTOTAL(9,B2264:B2268)</f>
        <v>23.088000000000001</v>
      </c>
      <c r="C2269" s="129">
        <f>SUBTOTAL(9,C2264:C2268)</f>
        <v>2531314</v>
      </c>
    </row>
    <row r="2270" spans="1:3" outlineLevel="2" x14ac:dyDescent="0.25">
      <c r="A2270" t="s">
        <v>30</v>
      </c>
      <c r="B2270">
        <v>3.1589999999999998</v>
      </c>
      <c r="C2270" s="129">
        <v>348610</v>
      </c>
    </row>
    <row r="2271" spans="1:3" outlineLevel="2" x14ac:dyDescent="0.25">
      <c r="A2271" t="s">
        <v>30</v>
      </c>
      <c r="B2271">
        <v>3.734</v>
      </c>
      <c r="C2271" s="129">
        <v>412609</v>
      </c>
    </row>
    <row r="2272" spans="1:3" outlineLevel="2" x14ac:dyDescent="0.25">
      <c r="A2272" t="s">
        <v>30</v>
      </c>
      <c r="B2272">
        <v>2.2930000000000001</v>
      </c>
      <c r="C2272" s="129">
        <v>258650</v>
      </c>
    </row>
    <row r="2273" spans="1:3" outlineLevel="2" x14ac:dyDescent="0.25">
      <c r="A2273" t="s">
        <v>30</v>
      </c>
      <c r="B2273">
        <v>1.125</v>
      </c>
      <c r="C2273" s="129">
        <v>125471</v>
      </c>
    </row>
    <row r="2274" spans="1:3" outlineLevel="2" x14ac:dyDescent="0.25">
      <c r="A2274" t="s">
        <v>30</v>
      </c>
      <c r="B2274">
        <v>1.331</v>
      </c>
      <c r="C2274" s="129">
        <v>143160</v>
      </c>
    </row>
    <row r="2275" spans="1:3" s="147" customFormat="1" outlineLevel="1" x14ac:dyDescent="0.25">
      <c r="A2275" s="130" t="s">
        <v>648</v>
      </c>
      <c r="B2275" s="147">
        <f>SUBTOTAL(9,B2270:B2274)</f>
        <v>11.641999999999999</v>
      </c>
      <c r="C2275" s="129">
        <f>SUBTOTAL(9,C2270:C2274)</f>
        <v>1288500</v>
      </c>
    </row>
    <row r="2276" spans="1:3" outlineLevel="2" x14ac:dyDescent="0.25">
      <c r="A2276" t="s">
        <v>455</v>
      </c>
      <c r="B2276">
        <v>51.167000000000002</v>
      </c>
      <c r="C2276" s="129">
        <v>1835855</v>
      </c>
    </row>
    <row r="2277" spans="1:3" outlineLevel="2" x14ac:dyDescent="0.25">
      <c r="A2277" t="s">
        <v>455</v>
      </c>
      <c r="B2277">
        <v>115.321</v>
      </c>
      <c r="C2277" s="129">
        <v>4038713</v>
      </c>
    </row>
    <row r="2278" spans="1:3" outlineLevel="2" x14ac:dyDescent="0.25">
      <c r="A2278" t="s">
        <v>455</v>
      </c>
      <c r="B2278">
        <v>239.47200000000001</v>
      </c>
      <c r="C2278" s="129">
        <v>8549728</v>
      </c>
    </row>
    <row r="2279" spans="1:3" outlineLevel="2" x14ac:dyDescent="0.25">
      <c r="A2279" t="s">
        <v>455</v>
      </c>
      <c r="B2279">
        <v>99.370999999999995</v>
      </c>
      <c r="C2279" s="129">
        <v>3638027</v>
      </c>
    </row>
    <row r="2280" spans="1:3" outlineLevel="2" x14ac:dyDescent="0.25">
      <c r="A2280" t="s">
        <v>455</v>
      </c>
      <c r="B2280">
        <v>107.777</v>
      </c>
      <c r="C2280" s="129">
        <v>3873173</v>
      </c>
    </row>
    <row r="2281" spans="1:3" s="147" customFormat="1" outlineLevel="1" x14ac:dyDescent="0.25">
      <c r="A2281" s="130" t="s">
        <v>999</v>
      </c>
      <c r="B2281" s="147">
        <f>SUBTOTAL(9,B2276:B2280)</f>
        <v>613.10800000000006</v>
      </c>
      <c r="C2281" s="129">
        <f>SUBTOTAL(9,C2276:C2280)</f>
        <v>21935496</v>
      </c>
    </row>
    <row r="2282" spans="1:3" outlineLevel="2" x14ac:dyDescent="0.25">
      <c r="A2282" t="s">
        <v>363</v>
      </c>
      <c r="B2282">
        <v>26.798999999999999</v>
      </c>
      <c r="C2282" s="129">
        <v>19977</v>
      </c>
    </row>
    <row r="2283" spans="1:3" outlineLevel="2" x14ac:dyDescent="0.25">
      <c r="A2283" t="s">
        <v>363</v>
      </c>
      <c r="B2283">
        <v>52.534999999999997</v>
      </c>
      <c r="C2283" s="129">
        <v>38787</v>
      </c>
    </row>
    <row r="2284" spans="1:3" outlineLevel="2" x14ac:dyDescent="0.25">
      <c r="A2284" t="s">
        <v>363</v>
      </c>
      <c r="B2284">
        <v>0</v>
      </c>
      <c r="C2284">
        <v>0</v>
      </c>
    </row>
    <row r="2285" spans="1:3" outlineLevel="2" x14ac:dyDescent="0.25">
      <c r="A2285" t="s">
        <v>363</v>
      </c>
      <c r="B2285">
        <v>73.427999999999997</v>
      </c>
      <c r="C2285" s="129">
        <v>54776</v>
      </c>
    </row>
    <row r="2286" spans="1:3" outlineLevel="2" x14ac:dyDescent="0.25">
      <c r="A2286" t="s">
        <v>363</v>
      </c>
      <c r="B2286">
        <v>40.246000000000002</v>
      </c>
      <c r="C2286" s="129">
        <v>29660</v>
      </c>
    </row>
    <row r="2287" spans="1:3" s="147" customFormat="1" outlineLevel="1" x14ac:dyDescent="0.25">
      <c r="A2287" s="130" t="s">
        <v>1000</v>
      </c>
      <c r="B2287" s="147">
        <f>SUBTOTAL(9,B2282:B2286)</f>
        <v>193.00800000000001</v>
      </c>
      <c r="C2287" s="129">
        <f>SUBTOTAL(9,C2282:C2286)</f>
        <v>143200</v>
      </c>
    </row>
    <row r="2288" spans="1:3" outlineLevel="2" x14ac:dyDescent="0.25">
      <c r="A2288" t="s">
        <v>580</v>
      </c>
      <c r="B2288">
        <v>3.9220000000000002</v>
      </c>
      <c r="C2288" s="129">
        <v>13910</v>
      </c>
    </row>
    <row r="2289" spans="1:3" outlineLevel="2" x14ac:dyDescent="0.25">
      <c r="A2289" t="s">
        <v>580</v>
      </c>
      <c r="B2289">
        <v>5.9660000000000002</v>
      </c>
      <c r="C2289" s="129">
        <v>21163</v>
      </c>
    </row>
    <row r="2290" spans="1:3" outlineLevel="2" x14ac:dyDescent="0.25">
      <c r="A2290" t="s">
        <v>580</v>
      </c>
      <c r="B2290">
        <v>13.927</v>
      </c>
      <c r="C2290" s="129">
        <v>49214</v>
      </c>
    </row>
    <row r="2291" spans="1:3" outlineLevel="2" x14ac:dyDescent="0.25">
      <c r="A2291" t="s">
        <v>580</v>
      </c>
      <c r="B2291">
        <v>8.7880000000000003</v>
      </c>
      <c r="C2291" s="129">
        <v>30370</v>
      </c>
    </row>
    <row r="2292" spans="1:3" outlineLevel="2" x14ac:dyDescent="0.25">
      <c r="A2292" t="s">
        <v>580</v>
      </c>
      <c r="B2292">
        <v>27.44</v>
      </c>
      <c r="C2292" s="129">
        <v>93445</v>
      </c>
    </row>
    <row r="2293" spans="1:3" s="147" customFormat="1" outlineLevel="1" x14ac:dyDescent="0.25">
      <c r="A2293" s="130" t="s">
        <v>1001</v>
      </c>
      <c r="B2293" s="147">
        <f>SUBTOTAL(9,B2288:B2292)</f>
        <v>60.042999999999992</v>
      </c>
      <c r="C2293" s="129">
        <f>SUBTOTAL(9,C2288:C2292)</f>
        <v>208102</v>
      </c>
    </row>
    <row r="2294" spans="1:3" outlineLevel="2" x14ac:dyDescent="0.25">
      <c r="A2294" t="s">
        <v>364</v>
      </c>
      <c r="B2294">
        <v>8.1999999999999993</v>
      </c>
      <c r="C2294" s="129">
        <v>763082</v>
      </c>
    </row>
    <row r="2295" spans="1:3" outlineLevel="2" x14ac:dyDescent="0.25">
      <c r="A2295" t="s">
        <v>364</v>
      </c>
      <c r="B2295">
        <v>27.795999999999999</v>
      </c>
      <c r="C2295" s="129">
        <v>2528851</v>
      </c>
    </row>
    <row r="2296" spans="1:3" outlineLevel="2" x14ac:dyDescent="0.25">
      <c r="A2296" t="s">
        <v>364</v>
      </c>
      <c r="B2296">
        <v>4.2220000000000004</v>
      </c>
      <c r="C2296" s="129">
        <v>383839</v>
      </c>
    </row>
    <row r="2297" spans="1:3" outlineLevel="2" x14ac:dyDescent="0.25">
      <c r="A2297" t="s">
        <v>364</v>
      </c>
      <c r="B2297">
        <v>10.884</v>
      </c>
      <c r="C2297" s="129">
        <v>970999</v>
      </c>
    </row>
    <row r="2298" spans="1:3" outlineLevel="2" x14ac:dyDescent="0.25">
      <c r="A2298" t="s">
        <v>364</v>
      </c>
      <c r="B2298">
        <v>37.697000000000003</v>
      </c>
      <c r="C2298" s="129">
        <v>3264711</v>
      </c>
    </row>
    <row r="2299" spans="1:3" s="147" customFormat="1" outlineLevel="1" x14ac:dyDescent="0.25">
      <c r="A2299" s="130" t="s">
        <v>1002</v>
      </c>
      <c r="B2299" s="147">
        <f>SUBTOTAL(9,B2294:B2298)</f>
        <v>88.799000000000007</v>
      </c>
      <c r="C2299" s="129">
        <f>SUBTOTAL(9,C2294:C2298)</f>
        <v>7911482</v>
      </c>
    </row>
    <row r="2300" spans="1:3" outlineLevel="2" x14ac:dyDescent="0.25">
      <c r="A2300" t="s">
        <v>365</v>
      </c>
      <c r="B2300">
        <v>1.986</v>
      </c>
      <c r="C2300" s="129">
        <v>178812</v>
      </c>
    </row>
    <row r="2301" spans="1:3" outlineLevel="2" x14ac:dyDescent="0.25">
      <c r="A2301" t="s">
        <v>365</v>
      </c>
      <c r="B2301">
        <v>10.916</v>
      </c>
      <c r="C2301" s="129">
        <v>972506</v>
      </c>
    </row>
    <row r="2302" spans="1:3" outlineLevel="2" x14ac:dyDescent="0.25">
      <c r="A2302" t="s">
        <v>365</v>
      </c>
      <c r="B2302">
        <v>4.1459999999999999</v>
      </c>
      <c r="C2302" s="129">
        <v>386513</v>
      </c>
    </row>
    <row r="2303" spans="1:3" outlineLevel="2" x14ac:dyDescent="0.25">
      <c r="A2303" t="s">
        <v>365</v>
      </c>
      <c r="B2303">
        <v>5.2329999999999997</v>
      </c>
      <c r="C2303" s="129">
        <v>479599</v>
      </c>
    </row>
    <row r="2304" spans="1:3" outlineLevel="2" x14ac:dyDescent="0.25">
      <c r="A2304" t="s">
        <v>365</v>
      </c>
      <c r="B2304">
        <v>9.4740000000000002</v>
      </c>
      <c r="C2304" s="129">
        <v>849735</v>
      </c>
    </row>
    <row r="2305" spans="1:3" s="147" customFormat="1" outlineLevel="1" x14ac:dyDescent="0.25">
      <c r="A2305" s="130" t="s">
        <v>1003</v>
      </c>
      <c r="B2305" s="147">
        <f>SUBTOTAL(9,B2300:B2304)</f>
        <v>31.755000000000003</v>
      </c>
      <c r="C2305" s="129">
        <f>SUBTOTAL(9,C2300:C2304)</f>
        <v>2867165</v>
      </c>
    </row>
    <row r="2306" spans="1:3" outlineLevel="2" x14ac:dyDescent="0.25">
      <c r="A2306" t="s">
        <v>456</v>
      </c>
      <c r="B2306">
        <v>4.1239999999999997</v>
      </c>
      <c r="C2306" s="129">
        <v>513701</v>
      </c>
    </row>
    <row r="2307" spans="1:3" outlineLevel="2" x14ac:dyDescent="0.25">
      <c r="A2307" t="s">
        <v>456</v>
      </c>
      <c r="B2307">
        <v>16.513999999999999</v>
      </c>
      <c r="C2307" s="129">
        <v>2031302</v>
      </c>
    </row>
    <row r="2308" spans="1:3" outlineLevel="2" x14ac:dyDescent="0.25">
      <c r="A2308" t="s">
        <v>456</v>
      </c>
      <c r="B2308">
        <v>17.957999999999998</v>
      </c>
      <c r="C2308" s="129">
        <v>2185776</v>
      </c>
    </row>
    <row r="2309" spans="1:3" outlineLevel="2" x14ac:dyDescent="0.25">
      <c r="A2309" t="s">
        <v>456</v>
      </c>
      <c r="B2309">
        <v>3.5009999999999999</v>
      </c>
      <c r="C2309" s="129">
        <v>418818</v>
      </c>
    </row>
    <row r="2310" spans="1:3" outlineLevel="2" x14ac:dyDescent="0.25">
      <c r="A2310" t="s">
        <v>456</v>
      </c>
      <c r="B2310">
        <v>52.720999999999997</v>
      </c>
      <c r="C2310" s="129">
        <v>6362512</v>
      </c>
    </row>
    <row r="2311" spans="1:3" s="147" customFormat="1" outlineLevel="1" x14ac:dyDescent="0.25">
      <c r="A2311" s="130" t="s">
        <v>1004</v>
      </c>
      <c r="B2311" s="147">
        <f>SUBTOTAL(9,B2306:B2310)</f>
        <v>94.817999999999984</v>
      </c>
      <c r="C2311" s="129">
        <f>SUBTOTAL(9,C2306:C2310)</f>
        <v>11512109</v>
      </c>
    </row>
    <row r="2312" spans="1:3" outlineLevel="2" x14ac:dyDescent="0.25">
      <c r="A2312" t="s">
        <v>457</v>
      </c>
      <c r="B2312">
        <v>5.548</v>
      </c>
      <c r="C2312" s="129">
        <v>793237</v>
      </c>
    </row>
    <row r="2313" spans="1:3" outlineLevel="2" x14ac:dyDescent="0.25">
      <c r="A2313" t="s">
        <v>457</v>
      </c>
      <c r="B2313">
        <v>6.2489999999999997</v>
      </c>
      <c r="C2313" s="129">
        <v>849296</v>
      </c>
    </row>
    <row r="2314" spans="1:3" outlineLevel="2" x14ac:dyDescent="0.25">
      <c r="A2314" t="s">
        <v>457</v>
      </c>
      <c r="B2314">
        <v>10.698</v>
      </c>
      <c r="C2314" s="129">
        <v>1484213</v>
      </c>
    </row>
    <row r="2315" spans="1:3" outlineLevel="2" x14ac:dyDescent="0.25">
      <c r="A2315" t="s">
        <v>457</v>
      </c>
      <c r="B2315">
        <v>15.957000000000001</v>
      </c>
      <c r="C2315" s="129">
        <v>2212230</v>
      </c>
    </row>
    <row r="2316" spans="1:3" outlineLevel="2" x14ac:dyDescent="0.25">
      <c r="A2316" t="s">
        <v>457</v>
      </c>
      <c r="B2316">
        <v>22.574999999999999</v>
      </c>
      <c r="C2316" s="129">
        <v>3032257</v>
      </c>
    </row>
    <row r="2317" spans="1:3" s="147" customFormat="1" outlineLevel="1" x14ac:dyDescent="0.25">
      <c r="A2317" s="130" t="s">
        <v>1005</v>
      </c>
      <c r="B2317" s="147">
        <f>SUBTOTAL(9,B2312:B2316)</f>
        <v>61.027000000000001</v>
      </c>
      <c r="C2317" s="129">
        <f>SUBTOTAL(9,C2312:C2316)</f>
        <v>8371233</v>
      </c>
    </row>
    <row r="2318" spans="1:3" outlineLevel="2" x14ac:dyDescent="0.25">
      <c r="A2318" t="s">
        <v>549</v>
      </c>
      <c r="B2318">
        <v>0.45700000000000002</v>
      </c>
      <c r="C2318" s="129">
        <v>5296</v>
      </c>
    </row>
    <row r="2319" spans="1:3" outlineLevel="2" x14ac:dyDescent="0.25">
      <c r="A2319" t="s">
        <v>549</v>
      </c>
      <c r="B2319">
        <v>0.58499999999999996</v>
      </c>
      <c r="C2319" s="129">
        <v>6797</v>
      </c>
    </row>
    <row r="2320" spans="1:3" outlineLevel="2" x14ac:dyDescent="0.25">
      <c r="A2320" t="s">
        <v>549</v>
      </c>
      <c r="B2320">
        <v>0.54100000000000004</v>
      </c>
      <c r="C2320" s="129">
        <v>6073</v>
      </c>
    </row>
    <row r="2321" spans="1:3" outlineLevel="2" x14ac:dyDescent="0.25">
      <c r="A2321" t="s">
        <v>549</v>
      </c>
      <c r="B2321">
        <v>0.51700000000000002</v>
      </c>
      <c r="C2321" s="129">
        <v>5725</v>
      </c>
    </row>
    <row r="2322" spans="1:3" outlineLevel="2" x14ac:dyDescent="0.25">
      <c r="A2322" t="s">
        <v>549</v>
      </c>
      <c r="B2322">
        <v>0.49099999999999999</v>
      </c>
      <c r="C2322" s="129">
        <v>5440</v>
      </c>
    </row>
    <row r="2323" spans="1:3" s="147" customFormat="1" outlineLevel="1" x14ac:dyDescent="0.25">
      <c r="A2323" s="130" t="s">
        <v>1006</v>
      </c>
      <c r="B2323" s="147">
        <f>SUBTOTAL(9,B2318:B2322)</f>
        <v>2.5910000000000002</v>
      </c>
      <c r="C2323" s="129">
        <f>SUBTOTAL(9,C2318:C2322)</f>
        <v>29331</v>
      </c>
    </row>
    <row r="2324" spans="1:3" s="147" customFormat="1" x14ac:dyDescent="0.25">
      <c r="A2324" s="130" t="s">
        <v>1007</v>
      </c>
      <c r="B2324" s="147">
        <f>SUBTOTAL(9,B2:B2322)</f>
        <v>94983.505999999863</v>
      </c>
      <c r="C2324" s="129">
        <f>SUBTOTAL(9,C2:C2322)</f>
        <v>2819165011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MF</vt:lpstr>
      <vt:lpstr>weekly total</vt:lpstr>
      <vt:lpstr>holding &amp; div</vt:lpstr>
      <vt:lpstr>data</vt:lpstr>
      <vt:lpstr>Sheet1</vt:lpstr>
      <vt:lpstr>INFO</vt:lpstr>
      <vt:lpstr>EBL</vt:lpstr>
      <vt:lpstr>Day End 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SHUMON</dc:creator>
  <cp:lastModifiedBy>TAHLEEL</cp:lastModifiedBy>
  <cp:lastPrinted>2021-06-22T07:38:32Z</cp:lastPrinted>
  <dcterms:created xsi:type="dcterms:W3CDTF">2018-11-29T10:37:51Z</dcterms:created>
  <dcterms:modified xsi:type="dcterms:W3CDTF">2021-06-22T07:39:00Z</dcterms:modified>
</cp:coreProperties>
</file>