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HLEEL\Weekly Mutual Fund Update\"/>
    </mc:Choice>
  </mc:AlternateContent>
  <bookViews>
    <workbookView xWindow="0" yWindow="0" windowWidth="2370" windowHeight="1170"/>
  </bookViews>
  <sheets>
    <sheet name="MF" sheetId="1" r:id="rId1"/>
    <sheet name="weekly total" sheetId="8" r:id="rId2"/>
    <sheet name="holding &amp; div" sheetId="3" r:id="rId3"/>
    <sheet name="data" sheetId="4" r:id="rId4"/>
    <sheet name="Sheet1" sheetId="9" r:id="rId5"/>
    <sheet name="INFO" sheetId="2" r:id="rId6"/>
    <sheet name="EBL" sheetId="5" r:id="rId7"/>
    <sheet name="Day End Summary" sheetId="7" r:id="rId8"/>
  </sheets>
  <definedNames>
    <definedName name="_xlnm._FilterDatabase" localSheetId="5" hidden="1">INFO!#REF!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8" l="1"/>
  <c r="D4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D16" i="8"/>
  <c r="C17" i="8"/>
  <c r="D17" i="8"/>
  <c r="C18" i="8"/>
  <c r="D18" i="8"/>
  <c r="C19" i="8"/>
  <c r="D19" i="8"/>
  <c r="C20" i="8"/>
  <c r="D20" i="8"/>
  <c r="C21" i="8"/>
  <c r="D21" i="8"/>
  <c r="C22" i="8"/>
  <c r="D22" i="8"/>
  <c r="C23" i="8"/>
  <c r="D23" i="8"/>
  <c r="C24" i="8"/>
  <c r="D24" i="8"/>
  <c r="C25" i="8"/>
  <c r="D25" i="8"/>
  <c r="C26" i="8"/>
  <c r="D26" i="8"/>
  <c r="C27" i="8"/>
  <c r="D27" i="8"/>
  <c r="C28" i="8"/>
  <c r="D28" i="8"/>
  <c r="C29" i="8"/>
  <c r="D29" i="8"/>
  <c r="C30" i="8"/>
  <c r="D30" i="8"/>
  <c r="C31" i="8"/>
  <c r="D31" i="8"/>
  <c r="C32" i="8"/>
  <c r="D32" i="8"/>
  <c r="C33" i="8"/>
  <c r="D33" i="8"/>
  <c r="C34" i="8"/>
  <c r="D34" i="8"/>
  <c r="C35" i="8"/>
  <c r="D35" i="8"/>
  <c r="C36" i="8"/>
  <c r="D36" i="8"/>
  <c r="C37" i="8"/>
  <c r="D37" i="8"/>
  <c r="C38" i="8"/>
  <c r="D38" i="8"/>
  <c r="C39" i="8"/>
  <c r="D39" i="8"/>
  <c r="D3" i="8"/>
  <c r="C3" i="8"/>
  <c r="C2336" i="7"/>
  <c r="B2336" i="7"/>
  <c r="C2335" i="7"/>
  <c r="B2335" i="7"/>
  <c r="C2329" i="7"/>
  <c r="B2329" i="7"/>
  <c r="C2323" i="7"/>
  <c r="B2323" i="7"/>
  <c r="C2317" i="7"/>
  <c r="B2317" i="7"/>
  <c r="C2311" i="7"/>
  <c r="B2311" i="7"/>
  <c r="C2305" i="7"/>
  <c r="B2305" i="7"/>
  <c r="C2299" i="7"/>
  <c r="B2299" i="7"/>
  <c r="C2293" i="7"/>
  <c r="B2293" i="7"/>
  <c r="C2287" i="7"/>
  <c r="B2287" i="7"/>
  <c r="C2281" i="7"/>
  <c r="B2281" i="7"/>
  <c r="C2275" i="7"/>
  <c r="B2275" i="7"/>
  <c r="C2269" i="7"/>
  <c r="B2269" i="7"/>
  <c r="C2263" i="7"/>
  <c r="B2263" i="7"/>
  <c r="C2257" i="7"/>
  <c r="B2257" i="7"/>
  <c r="C2251" i="7"/>
  <c r="B2251" i="7"/>
  <c r="C2245" i="7"/>
  <c r="B2245" i="7"/>
  <c r="C2239" i="7"/>
  <c r="B2239" i="7"/>
  <c r="C2233" i="7"/>
  <c r="B2233" i="7"/>
  <c r="C2227" i="7"/>
  <c r="B2227" i="7"/>
  <c r="C2221" i="7"/>
  <c r="B2221" i="7"/>
  <c r="C2215" i="7"/>
  <c r="B2215" i="7"/>
  <c r="C2209" i="7"/>
  <c r="B2209" i="7"/>
  <c r="C2203" i="7"/>
  <c r="B2203" i="7"/>
  <c r="C2197" i="7"/>
  <c r="B2197" i="7"/>
  <c r="C2191" i="7"/>
  <c r="B2191" i="7"/>
  <c r="C2185" i="7"/>
  <c r="B2185" i="7"/>
  <c r="C2179" i="7"/>
  <c r="B2179" i="7"/>
  <c r="C2173" i="7"/>
  <c r="B2173" i="7"/>
  <c r="C2167" i="7"/>
  <c r="B2167" i="7"/>
  <c r="C2161" i="7"/>
  <c r="B2161" i="7"/>
  <c r="C2155" i="7"/>
  <c r="B2155" i="7"/>
  <c r="C2149" i="7"/>
  <c r="B2149" i="7"/>
  <c r="C2143" i="7"/>
  <c r="B2143" i="7"/>
  <c r="C2137" i="7"/>
  <c r="B2137" i="7"/>
  <c r="C2131" i="7"/>
  <c r="B2131" i="7"/>
  <c r="C2125" i="7"/>
  <c r="B2125" i="7"/>
  <c r="C2119" i="7"/>
  <c r="B2119" i="7"/>
  <c r="C2113" i="7"/>
  <c r="B2113" i="7"/>
  <c r="C2107" i="7"/>
  <c r="B2107" i="7"/>
  <c r="C2101" i="7"/>
  <c r="B2101" i="7"/>
  <c r="C2095" i="7"/>
  <c r="B2095" i="7"/>
  <c r="C2089" i="7"/>
  <c r="B2089" i="7"/>
  <c r="C2083" i="7"/>
  <c r="B2083" i="7"/>
  <c r="C2077" i="7"/>
  <c r="B2077" i="7"/>
  <c r="C2071" i="7"/>
  <c r="B2071" i="7"/>
  <c r="C2065" i="7"/>
  <c r="B2065" i="7"/>
  <c r="C2059" i="7"/>
  <c r="B2059" i="7"/>
  <c r="C2053" i="7"/>
  <c r="B2053" i="7"/>
  <c r="C2047" i="7"/>
  <c r="B2047" i="7"/>
  <c r="C2041" i="7"/>
  <c r="B2041" i="7"/>
  <c r="C2035" i="7"/>
  <c r="B2035" i="7"/>
  <c r="C2029" i="7"/>
  <c r="B2029" i="7"/>
  <c r="C2023" i="7"/>
  <c r="B2023" i="7"/>
  <c r="C2017" i="7"/>
  <c r="B2017" i="7"/>
  <c r="C2011" i="7"/>
  <c r="B2011" i="7"/>
  <c r="C2005" i="7"/>
  <c r="B2005" i="7"/>
  <c r="C1999" i="7"/>
  <c r="B1999" i="7"/>
  <c r="C1993" i="7"/>
  <c r="B1993" i="7"/>
  <c r="C1987" i="7"/>
  <c r="B1987" i="7"/>
  <c r="C1981" i="7"/>
  <c r="B1981" i="7"/>
  <c r="C1975" i="7"/>
  <c r="B1975" i="7"/>
  <c r="C1969" i="7"/>
  <c r="B1969" i="7"/>
  <c r="C1963" i="7"/>
  <c r="B1963" i="7"/>
  <c r="C1957" i="7"/>
  <c r="B1957" i="7"/>
  <c r="C1951" i="7"/>
  <c r="B1951" i="7"/>
  <c r="C1945" i="7"/>
  <c r="B1945" i="7"/>
  <c r="C1939" i="7"/>
  <c r="B1939" i="7"/>
  <c r="C1933" i="7"/>
  <c r="B1933" i="7"/>
  <c r="C1927" i="7"/>
  <c r="B1927" i="7"/>
  <c r="C1921" i="7"/>
  <c r="B1921" i="7"/>
  <c r="C1915" i="7"/>
  <c r="B1915" i="7"/>
  <c r="C1909" i="7"/>
  <c r="B1909" i="7"/>
  <c r="C1903" i="7"/>
  <c r="B1903" i="7"/>
  <c r="C1897" i="7"/>
  <c r="B1897" i="7"/>
  <c r="C1891" i="7"/>
  <c r="B1891" i="7"/>
  <c r="C1885" i="7"/>
  <c r="B1885" i="7"/>
  <c r="C1879" i="7"/>
  <c r="B1879" i="7"/>
  <c r="C1873" i="7"/>
  <c r="B1873" i="7"/>
  <c r="C1867" i="7"/>
  <c r="B1867" i="7"/>
  <c r="C1861" i="7"/>
  <c r="B1861" i="7"/>
  <c r="C1855" i="7"/>
  <c r="B1855" i="7"/>
  <c r="C1849" i="7"/>
  <c r="B1849" i="7"/>
  <c r="C1843" i="7"/>
  <c r="B1843" i="7"/>
  <c r="C1837" i="7"/>
  <c r="B1837" i="7"/>
  <c r="C1831" i="7"/>
  <c r="B1831" i="7"/>
  <c r="C1825" i="7"/>
  <c r="B1825" i="7"/>
  <c r="C1819" i="7"/>
  <c r="B1819" i="7"/>
  <c r="C1813" i="7"/>
  <c r="B1813" i="7"/>
  <c r="C1807" i="7"/>
  <c r="B1807" i="7"/>
  <c r="C1801" i="7"/>
  <c r="B1801" i="7"/>
  <c r="C1795" i="7"/>
  <c r="B1795" i="7"/>
  <c r="C1789" i="7"/>
  <c r="B1789" i="7"/>
  <c r="C1783" i="7"/>
  <c r="B1783" i="7"/>
  <c r="C1777" i="7"/>
  <c r="B1777" i="7"/>
  <c r="C1771" i="7"/>
  <c r="B1771" i="7"/>
  <c r="C1765" i="7"/>
  <c r="B1765" i="7"/>
  <c r="C1759" i="7"/>
  <c r="B1759" i="7"/>
  <c r="C1753" i="7"/>
  <c r="B1753" i="7"/>
  <c r="C1747" i="7"/>
  <c r="B1747" i="7"/>
  <c r="C1741" i="7"/>
  <c r="B1741" i="7"/>
  <c r="C1735" i="7"/>
  <c r="B1735" i="7"/>
  <c r="C1729" i="7"/>
  <c r="B1729" i="7"/>
  <c r="C1723" i="7"/>
  <c r="B1723" i="7"/>
  <c r="C1717" i="7"/>
  <c r="B1717" i="7"/>
  <c r="C1711" i="7"/>
  <c r="B1711" i="7"/>
  <c r="C1705" i="7"/>
  <c r="B1705" i="7"/>
  <c r="C1699" i="7"/>
  <c r="B1699" i="7"/>
  <c r="C1693" i="7"/>
  <c r="B1693" i="7"/>
  <c r="C1687" i="7"/>
  <c r="B1687" i="7"/>
  <c r="C1681" i="7"/>
  <c r="B1681" i="7"/>
  <c r="C1675" i="7"/>
  <c r="B1675" i="7"/>
  <c r="C1669" i="7"/>
  <c r="B1669" i="7"/>
  <c r="C1663" i="7"/>
  <c r="B1663" i="7"/>
  <c r="C1657" i="7"/>
  <c r="B1657" i="7"/>
  <c r="C1651" i="7"/>
  <c r="B1651" i="7"/>
  <c r="C1645" i="7"/>
  <c r="B1645" i="7"/>
  <c r="C1639" i="7"/>
  <c r="B1639" i="7"/>
  <c r="C1633" i="7"/>
  <c r="B1633" i="7"/>
  <c r="C1627" i="7"/>
  <c r="B1627" i="7"/>
  <c r="C1621" i="7"/>
  <c r="B1621" i="7"/>
  <c r="C1615" i="7"/>
  <c r="B1615" i="7"/>
  <c r="C1609" i="7"/>
  <c r="B1609" i="7"/>
  <c r="C1603" i="7"/>
  <c r="B1603" i="7"/>
  <c r="C1597" i="7"/>
  <c r="B1597" i="7"/>
  <c r="C1591" i="7"/>
  <c r="B1591" i="7"/>
  <c r="C1585" i="7"/>
  <c r="B1585" i="7"/>
  <c r="C1579" i="7"/>
  <c r="B1579" i="7"/>
  <c r="C1573" i="7"/>
  <c r="B1573" i="7"/>
  <c r="C1567" i="7"/>
  <c r="B1567" i="7"/>
  <c r="C1561" i="7"/>
  <c r="B1561" i="7"/>
  <c r="C1555" i="7"/>
  <c r="B1555" i="7"/>
  <c r="C1549" i="7"/>
  <c r="B1549" i="7"/>
  <c r="C1543" i="7"/>
  <c r="B1543" i="7"/>
  <c r="C1537" i="7"/>
  <c r="B1537" i="7"/>
  <c r="C1531" i="7"/>
  <c r="B1531" i="7"/>
  <c r="C1525" i="7"/>
  <c r="B1525" i="7"/>
  <c r="C1519" i="7"/>
  <c r="B1519" i="7"/>
  <c r="C1513" i="7"/>
  <c r="B1513" i="7"/>
  <c r="C1507" i="7"/>
  <c r="B1507" i="7"/>
  <c r="C1501" i="7"/>
  <c r="B1501" i="7"/>
  <c r="C1495" i="7"/>
  <c r="B1495" i="7"/>
  <c r="C1489" i="7"/>
  <c r="B1489" i="7"/>
  <c r="C1483" i="7"/>
  <c r="B1483" i="7"/>
  <c r="C1477" i="7"/>
  <c r="B1477" i="7"/>
  <c r="C1471" i="7"/>
  <c r="B1471" i="7"/>
  <c r="C1465" i="7"/>
  <c r="B1465" i="7"/>
  <c r="C1459" i="7"/>
  <c r="B1459" i="7"/>
  <c r="C1453" i="7"/>
  <c r="B1453" i="7"/>
  <c r="C1447" i="7"/>
  <c r="B1447" i="7"/>
  <c r="C1441" i="7"/>
  <c r="B1441" i="7"/>
  <c r="C1435" i="7"/>
  <c r="B1435" i="7"/>
  <c r="C1429" i="7"/>
  <c r="B1429" i="7"/>
  <c r="C1423" i="7"/>
  <c r="B1423" i="7"/>
  <c r="C1417" i="7"/>
  <c r="B1417" i="7"/>
  <c r="C1411" i="7"/>
  <c r="B1411" i="7"/>
  <c r="C1405" i="7"/>
  <c r="B1405" i="7"/>
  <c r="C1399" i="7"/>
  <c r="B1399" i="7"/>
  <c r="C1393" i="7"/>
  <c r="B1393" i="7"/>
  <c r="C1387" i="7"/>
  <c r="B1387" i="7"/>
  <c r="C1381" i="7"/>
  <c r="B1381" i="7"/>
  <c r="C1375" i="7"/>
  <c r="B1375" i="7"/>
  <c r="C1369" i="7"/>
  <c r="B1369" i="7"/>
  <c r="C1363" i="7"/>
  <c r="B1363" i="7"/>
  <c r="C1357" i="7"/>
  <c r="B1357" i="7"/>
  <c r="C1351" i="7"/>
  <c r="B1351" i="7"/>
  <c r="C1345" i="7"/>
  <c r="B1345" i="7"/>
  <c r="C1339" i="7"/>
  <c r="B1339" i="7"/>
  <c r="C1333" i="7"/>
  <c r="B1333" i="7"/>
  <c r="C1327" i="7"/>
  <c r="B1327" i="7"/>
  <c r="C1321" i="7"/>
  <c r="B1321" i="7"/>
  <c r="C1315" i="7"/>
  <c r="B1315" i="7"/>
  <c r="C1309" i="7"/>
  <c r="B1309" i="7"/>
  <c r="C1303" i="7"/>
  <c r="B1303" i="7"/>
  <c r="C1297" i="7"/>
  <c r="B1297" i="7"/>
  <c r="C1291" i="7"/>
  <c r="B1291" i="7"/>
  <c r="C1285" i="7"/>
  <c r="B1285" i="7"/>
  <c r="C1279" i="7"/>
  <c r="B1279" i="7"/>
  <c r="C1273" i="7"/>
  <c r="B1273" i="7"/>
  <c r="C1267" i="7"/>
  <c r="B1267" i="7"/>
  <c r="C1261" i="7"/>
  <c r="B1261" i="7"/>
  <c r="C1255" i="7"/>
  <c r="B1255" i="7"/>
  <c r="C1249" i="7"/>
  <c r="B1249" i="7"/>
  <c r="C1243" i="7"/>
  <c r="B1243" i="7"/>
  <c r="C1237" i="7"/>
  <c r="B1237" i="7"/>
  <c r="C1231" i="7"/>
  <c r="B1231" i="7"/>
  <c r="C1225" i="7"/>
  <c r="B1225" i="7"/>
  <c r="C1219" i="7"/>
  <c r="B1219" i="7"/>
  <c r="C1213" i="7"/>
  <c r="B1213" i="7"/>
  <c r="C1207" i="7"/>
  <c r="B1207" i="7"/>
  <c r="C1201" i="7"/>
  <c r="B1201" i="7"/>
  <c r="C1195" i="7"/>
  <c r="B1195" i="7"/>
  <c r="C1189" i="7"/>
  <c r="B1189" i="7"/>
  <c r="C1183" i="7"/>
  <c r="B1183" i="7"/>
  <c r="C1177" i="7"/>
  <c r="B1177" i="7"/>
  <c r="C1171" i="7"/>
  <c r="B1171" i="7"/>
  <c r="C1165" i="7"/>
  <c r="B1165" i="7"/>
  <c r="C1159" i="7"/>
  <c r="B1159" i="7"/>
  <c r="C1153" i="7"/>
  <c r="B1153" i="7"/>
  <c r="C1147" i="7"/>
  <c r="B1147" i="7"/>
  <c r="C1141" i="7"/>
  <c r="B1141" i="7"/>
  <c r="C1135" i="7"/>
  <c r="B1135" i="7"/>
  <c r="C1129" i="7"/>
  <c r="B1129" i="7"/>
  <c r="C1123" i="7"/>
  <c r="B1123" i="7"/>
  <c r="C1117" i="7"/>
  <c r="B1117" i="7"/>
  <c r="C1111" i="7"/>
  <c r="B1111" i="7"/>
  <c r="C1105" i="7"/>
  <c r="B1105" i="7"/>
  <c r="C1099" i="7"/>
  <c r="B1099" i="7"/>
  <c r="C1093" i="7"/>
  <c r="B1093" i="7"/>
  <c r="C1087" i="7"/>
  <c r="B1087" i="7"/>
  <c r="C1081" i="7"/>
  <c r="B1081" i="7"/>
  <c r="C1075" i="7"/>
  <c r="B1075" i="7"/>
  <c r="C1069" i="7"/>
  <c r="B1069" i="7"/>
  <c r="C1063" i="7"/>
  <c r="B1063" i="7"/>
  <c r="C1057" i="7"/>
  <c r="B1057" i="7"/>
  <c r="C1051" i="7"/>
  <c r="B1051" i="7"/>
  <c r="C1045" i="7"/>
  <c r="B1045" i="7"/>
  <c r="C1039" i="7"/>
  <c r="B1039" i="7"/>
  <c r="C1033" i="7"/>
  <c r="B1033" i="7"/>
  <c r="C1027" i="7"/>
  <c r="B1027" i="7"/>
  <c r="C1021" i="7"/>
  <c r="B1021" i="7"/>
  <c r="C1015" i="7"/>
  <c r="B1015" i="7"/>
  <c r="C1009" i="7"/>
  <c r="B1009" i="7"/>
  <c r="C1003" i="7"/>
  <c r="B1003" i="7"/>
  <c r="C997" i="7"/>
  <c r="B997" i="7"/>
  <c r="C991" i="7"/>
  <c r="B991" i="7"/>
  <c r="C985" i="7"/>
  <c r="B985" i="7"/>
  <c r="C979" i="7"/>
  <c r="B979" i="7"/>
  <c r="C973" i="7"/>
  <c r="B973" i="7"/>
  <c r="C967" i="7"/>
  <c r="B967" i="7"/>
  <c r="C961" i="7"/>
  <c r="B961" i="7"/>
  <c r="C955" i="7"/>
  <c r="B955" i="7"/>
  <c r="C949" i="7"/>
  <c r="B949" i="7"/>
  <c r="C943" i="7"/>
  <c r="B943" i="7"/>
  <c r="C937" i="7"/>
  <c r="B937" i="7"/>
  <c r="C931" i="7"/>
  <c r="B931" i="7"/>
  <c r="C925" i="7"/>
  <c r="B925" i="7"/>
  <c r="C919" i="7"/>
  <c r="B919" i="7"/>
  <c r="C913" i="7"/>
  <c r="B913" i="7"/>
  <c r="C907" i="7"/>
  <c r="B907" i="7"/>
  <c r="C901" i="7"/>
  <c r="B901" i="7"/>
  <c r="C895" i="7"/>
  <c r="B895" i="7"/>
  <c r="C889" i="7"/>
  <c r="B889" i="7"/>
  <c r="C883" i="7"/>
  <c r="B883" i="7"/>
  <c r="C877" i="7"/>
  <c r="B877" i="7"/>
  <c r="C871" i="7"/>
  <c r="B871" i="7"/>
  <c r="C865" i="7"/>
  <c r="B865" i="7"/>
  <c r="C859" i="7"/>
  <c r="B859" i="7"/>
  <c r="C853" i="7"/>
  <c r="B853" i="7"/>
  <c r="C847" i="7"/>
  <c r="B847" i="7"/>
  <c r="C841" i="7"/>
  <c r="B841" i="7"/>
  <c r="C835" i="7"/>
  <c r="B835" i="7"/>
  <c r="C829" i="7"/>
  <c r="B829" i="7"/>
  <c r="C823" i="7"/>
  <c r="B823" i="7"/>
  <c r="C817" i="7"/>
  <c r="B817" i="7"/>
  <c r="C811" i="7"/>
  <c r="B811" i="7"/>
  <c r="C805" i="7"/>
  <c r="B805" i="7"/>
  <c r="C799" i="7"/>
  <c r="B799" i="7"/>
  <c r="C793" i="7"/>
  <c r="B793" i="7"/>
  <c r="C787" i="7"/>
  <c r="B787" i="7"/>
  <c r="C781" i="7"/>
  <c r="B781" i="7"/>
  <c r="C775" i="7"/>
  <c r="B775" i="7"/>
  <c r="C769" i="7"/>
  <c r="B769" i="7"/>
  <c r="C763" i="7"/>
  <c r="B763" i="7"/>
  <c r="C757" i="7"/>
  <c r="B757" i="7"/>
  <c r="C751" i="7"/>
  <c r="B751" i="7"/>
  <c r="C745" i="7"/>
  <c r="B745" i="7"/>
  <c r="C739" i="7"/>
  <c r="B739" i="7"/>
  <c r="C733" i="7"/>
  <c r="B733" i="7"/>
  <c r="C727" i="7"/>
  <c r="B727" i="7"/>
  <c r="C721" i="7"/>
  <c r="B721" i="7"/>
  <c r="C715" i="7"/>
  <c r="B715" i="7"/>
  <c r="C709" i="7"/>
  <c r="B709" i="7"/>
  <c r="C703" i="7"/>
  <c r="B703" i="7"/>
  <c r="C697" i="7"/>
  <c r="B697" i="7"/>
  <c r="C691" i="7"/>
  <c r="B691" i="7"/>
  <c r="C685" i="7"/>
  <c r="B685" i="7"/>
  <c r="C679" i="7"/>
  <c r="B679" i="7"/>
  <c r="C673" i="7"/>
  <c r="B673" i="7"/>
  <c r="C667" i="7"/>
  <c r="B667" i="7"/>
  <c r="C661" i="7"/>
  <c r="B661" i="7"/>
  <c r="C655" i="7"/>
  <c r="B655" i="7"/>
  <c r="C649" i="7"/>
  <c r="B649" i="7"/>
  <c r="C643" i="7"/>
  <c r="B643" i="7"/>
  <c r="C637" i="7"/>
  <c r="B637" i="7"/>
  <c r="C631" i="7"/>
  <c r="B631" i="7"/>
  <c r="C625" i="7"/>
  <c r="B625" i="7"/>
  <c r="C619" i="7"/>
  <c r="B619" i="7"/>
  <c r="C613" i="7"/>
  <c r="B613" i="7"/>
  <c r="C607" i="7"/>
  <c r="B607" i="7"/>
  <c r="C601" i="7"/>
  <c r="B601" i="7"/>
  <c r="C595" i="7"/>
  <c r="B595" i="7"/>
  <c r="C589" i="7"/>
  <c r="B589" i="7"/>
  <c r="C583" i="7"/>
  <c r="B583" i="7"/>
  <c r="C577" i="7"/>
  <c r="B577" i="7"/>
  <c r="C571" i="7"/>
  <c r="B571" i="7"/>
  <c r="C565" i="7"/>
  <c r="B565" i="7"/>
  <c r="C559" i="7"/>
  <c r="B559" i="7"/>
  <c r="C553" i="7"/>
  <c r="B553" i="7"/>
  <c r="C547" i="7"/>
  <c r="B547" i="7"/>
  <c r="C541" i="7"/>
  <c r="B541" i="7"/>
  <c r="C535" i="7"/>
  <c r="B535" i="7"/>
  <c r="C529" i="7"/>
  <c r="B529" i="7"/>
  <c r="C523" i="7"/>
  <c r="B523" i="7"/>
  <c r="C517" i="7"/>
  <c r="B517" i="7"/>
  <c r="C511" i="7"/>
  <c r="B511" i="7"/>
  <c r="C505" i="7"/>
  <c r="B505" i="7"/>
  <c r="C499" i="7"/>
  <c r="B499" i="7"/>
  <c r="C493" i="7"/>
  <c r="B493" i="7"/>
  <c r="C487" i="7"/>
  <c r="B487" i="7"/>
  <c r="C481" i="7"/>
  <c r="B481" i="7"/>
  <c r="C475" i="7"/>
  <c r="B475" i="7"/>
  <c r="C469" i="7"/>
  <c r="B469" i="7"/>
  <c r="C463" i="7"/>
  <c r="B463" i="7"/>
  <c r="C457" i="7"/>
  <c r="B457" i="7"/>
  <c r="C451" i="7"/>
  <c r="B451" i="7"/>
  <c r="C445" i="7"/>
  <c r="B445" i="7"/>
  <c r="C439" i="7"/>
  <c r="B439" i="7"/>
  <c r="C433" i="7"/>
  <c r="B433" i="7"/>
  <c r="C427" i="7"/>
  <c r="B427" i="7"/>
  <c r="C421" i="7"/>
  <c r="B421" i="7"/>
  <c r="C415" i="7"/>
  <c r="B415" i="7"/>
  <c r="C409" i="7"/>
  <c r="B409" i="7"/>
  <c r="C403" i="7"/>
  <c r="B403" i="7"/>
  <c r="C397" i="7"/>
  <c r="B397" i="7"/>
  <c r="C391" i="7"/>
  <c r="B391" i="7"/>
  <c r="C385" i="7"/>
  <c r="B385" i="7"/>
  <c r="C379" i="7"/>
  <c r="B379" i="7"/>
  <c r="C373" i="7"/>
  <c r="B373" i="7"/>
  <c r="C367" i="7"/>
  <c r="B367" i="7"/>
  <c r="C361" i="7"/>
  <c r="B361" i="7"/>
  <c r="C355" i="7"/>
  <c r="B355" i="7"/>
  <c r="C349" i="7"/>
  <c r="B349" i="7"/>
  <c r="C343" i="7"/>
  <c r="B343" i="7"/>
  <c r="C337" i="7"/>
  <c r="B337" i="7"/>
  <c r="C331" i="7"/>
  <c r="B331" i="7"/>
  <c r="C325" i="7"/>
  <c r="B325" i="7"/>
  <c r="C319" i="7"/>
  <c r="B319" i="7"/>
  <c r="C313" i="7"/>
  <c r="B313" i="7"/>
  <c r="C307" i="7"/>
  <c r="B307" i="7"/>
  <c r="C301" i="7"/>
  <c r="B301" i="7"/>
  <c r="C295" i="7"/>
  <c r="B295" i="7"/>
  <c r="C289" i="7"/>
  <c r="B289" i="7"/>
  <c r="C283" i="7"/>
  <c r="B283" i="7"/>
  <c r="C277" i="7"/>
  <c r="B277" i="7"/>
  <c r="C271" i="7"/>
  <c r="B271" i="7"/>
  <c r="C265" i="7"/>
  <c r="B265" i="7"/>
  <c r="C259" i="7"/>
  <c r="B259" i="7"/>
  <c r="C253" i="7"/>
  <c r="B253" i="7"/>
  <c r="C247" i="7"/>
  <c r="B247" i="7"/>
  <c r="C241" i="7"/>
  <c r="B241" i="7"/>
  <c r="C235" i="7"/>
  <c r="B235" i="7"/>
  <c r="C229" i="7"/>
  <c r="B229" i="7"/>
  <c r="C223" i="7"/>
  <c r="B223" i="7"/>
  <c r="C217" i="7"/>
  <c r="B217" i="7"/>
  <c r="C211" i="7"/>
  <c r="B211" i="7"/>
  <c r="C205" i="7"/>
  <c r="B205" i="7"/>
  <c r="C199" i="7"/>
  <c r="B199" i="7"/>
  <c r="C193" i="7"/>
  <c r="B193" i="7"/>
  <c r="C187" i="7"/>
  <c r="B187" i="7"/>
  <c r="C181" i="7"/>
  <c r="B181" i="7"/>
  <c r="C175" i="7"/>
  <c r="B175" i="7"/>
  <c r="C169" i="7"/>
  <c r="B169" i="7"/>
  <c r="C163" i="7"/>
  <c r="B163" i="7"/>
  <c r="C157" i="7"/>
  <c r="B157" i="7"/>
  <c r="C151" i="7"/>
  <c r="B151" i="7"/>
  <c r="C145" i="7"/>
  <c r="B145" i="7"/>
  <c r="C139" i="7"/>
  <c r="B139" i="7"/>
  <c r="C133" i="7"/>
  <c r="B133" i="7"/>
  <c r="C127" i="7"/>
  <c r="B127" i="7"/>
  <c r="C121" i="7"/>
  <c r="B121" i="7"/>
  <c r="C115" i="7"/>
  <c r="B115" i="7"/>
  <c r="C109" i="7"/>
  <c r="B109" i="7"/>
  <c r="C103" i="7"/>
  <c r="B103" i="7"/>
  <c r="C97" i="7"/>
  <c r="B97" i="7"/>
  <c r="C91" i="7"/>
  <c r="B91" i="7"/>
  <c r="C85" i="7"/>
  <c r="B85" i="7"/>
  <c r="C79" i="7"/>
  <c r="B79" i="7"/>
  <c r="C73" i="7"/>
  <c r="B73" i="7"/>
  <c r="C67" i="7"/>
  <c r="B67" i="7"/>
  <c r="C61" i="7"/>
  <c r="B61" i="7"/>
  <c r="C55" i="7"/>
  <c r="B55" i="7"/>
  <c r="C49" i="7"/>
  <c r="B49" i="7"/>
  <c r="C43" i="7"/>
  <c r="B43" i="7"/>
  <c r="C37" i="7"/>
  <c r="B37" i="7"/>
  <c r="C31" i="7"/>
  <c r="B31" i="7"/>
  <c r="C25" i="7"/>
  <c r="B25" i="7"/>
  <c r="C19" i="7"/>
  <c r="B19" i="7"/>
  <c r="C13" i="7"/>
  <c r="B13" i="7"/>
  <c r="C7" i="7"/>
  <c r="B7" i="7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8" i="1"/>
  <c r="H7" i="9" l="1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6" i="9"/>
  <c r="H5" i="9"/>
  <c r="Y44" i="1" l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0" i="1"/>
  <c r="Y9" i="1"/>
  <c r="Y8" i="1"/>
  <c r="Y1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U8" i="1" l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11" i="1"/>
  <c r="U12" i="1"/>
  <c r="U13" i="1"/>
  <c r="U14" i="1"/>
  <c r="U15" i="1"/>
  <c r="U9" i="1"/>
  <c r="U10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G8" i="1" l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8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9" i="1"/>
  <c r="C10" i="1"/>
  <c r="C11" i="1"/>
  <c r="C12" i="1"/>
  <c r="C13" i="1"/>
  <c r="C14" i="1"/>
  <c r="C15" i="1"/>
  <c r="C16" i="1"/>
  <c r="L27" i="1" l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L26" i="1"/>
  <c r="K25" i="1"/>
  <c r="K24" i="1"/>
  <c r="E9" i="1" l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5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8" i="1"/>
  <c r="C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5" i="1"/>
  <c r="L24" i="1"/>
  <c r="L8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S8" i="1" l="1"/>
  <c r="R8" i="1"/>
  <c r="J8" i="1"/>
  <c r="Q8" i="1" l="1"/>
  <c r="D25" i="1" l="1"/>
  <c r="Q25" i="1"/>
  <c r="S25" i="1"/>
  <c r="J25" i="1"/>
  <c r="I25" i="1"/>
  <c r="H25" i="1"/>
  <c r="G25" i="1"/>
  <c r="R25" i="1" s="1"/>
  <c r="I9" i="1"/>
  <c r="Q9" i="1" l="1"/>
  <c r="Q10" i="1"/>
  <c r="J39" i="1"/>
  <c r="G39" i="1"/>
  <c r="D39" i="1"/>
  <c r="I14" i="1"/>
  <c r="I13" i="1"/>
  <c r="H13" i="1"/>
  <c r="H12" i="1"/>
  <c r="D8" i="1"/>
  <c r="I8" i="1"/>
  <c r="H8" i="1"/>
  <c r="S37" i="1"/>
  <c r="S14" i="1"/>
  <c r="J37" i="1"/>
  <c r="J12" i="1"/>
  <c r="J13" i="1"/>
  <c r="J9" i="1"/>
  <c r="J22" i="1"/>
  <c r="J23" i="1"/>
  <c r="J24" i="1"/>
  <c r="J26" i="1"/>
  <c r="J28" i="1"/>
  <c r="J33" i="1"/>
  <c r="J36" i="1"/>
  <c r="J15" i="1"/>
  <c r="J21" i="1"/>
  <c r="J29" i="1"/>
  <c r="J30" i="1"/>
  <c r="J31" i="1"/>
  <c r="J10" i="1"/>
  <c r="J16" i="1"/>
  <c r="J17" i="1"/>
  <c r="J18" i="1"/>
  <c r="J19" i="1"/>
  <c r="J27" i="1"/>
  <c r="J34" i="1"/>
  <c r="J35" i="1"/>
  <c r="J42" i="1"/>
  <c r="J40" i="1"/>
  <c r="J41" i="1"/>
  <c r="J43" i="1"/>
  <c r="J44" i="1"/>
  <c r="J32" i="1"/>
  <c r="J38" i="1"/>
  <c r="J20" i="1"/>
  <c r="I37" i="1"/>
  <c r="I12" i="1"/>
  <c r="I22" i="1"/>
  <c r="I23" i="1"/>
  <c r="I24" i="1"/>
  <c r="I26" i="1"/>
  <c r="I28" i="1"/>
  <c r="I33" i="1"/>
  <c r="I36" i="1"/>
  <c r="I11" i="1"/>
  <c r="I15" i="1"/>
  <c r="I21" i="1"/>
  <c r="I29" i="1"/>
  <c r="I30" i="1"/>
  <c r="I31" i="1"/>
  <c r="I10" i="1"/>
  <c r="I16" i="1"/>
  <c r="I17" i="1"/>
  <c r="I18" i="1"/>
  <c r="I19" i="1"/>
  <c r="I27" i="1"/>
  <c r="I34" i="1"/>
  <c r="I35" i="1"/>
  <c r="I42" i="1"/>
  <c r="I40" i="1"/>
  <c r="I41" i="1"/>
  <c r="I43" i="1"/>
  <c r="I44" i="1"/>
  <c r="I32" i="1"/>
  <c r="I38" i="1"/>
  <c r="I20" i="1"/>
  <c r="H36" i="1"/>
  <c r="H10" i="1"/>
  <c r="H34" i="1"/>
  <c r="G37" i="1"/>
  <c r="G12" i="1"/>
  <c r="G13" i="1"/>
  <c r="G14" i="1"/>
  <c r="G9" i="1"/>
  <c r="G22" i="1"/>
  <c r="G23" i="1"/>
  <c r="G24" i="1"/>
  <c r="R24" i="1" s="1"/>
  <c r="G26" i="1"/>
  <c r="G28" i="1"/>
  <c r="G33" i="1"/>
  <c r="G36" i="1"/>
  <c r="G11" i="1"/>
  <c r="G15" i="1"/>
  <c r="G21" i="1"/>
  <c r="G29" i="1"/>
  <c r="R29" i="1" s="1"/>
  <c r="G30" i="1"/>
  <c r="G31" i="1"/>
  <c r="G10" i="1"/>
  <c r="G16" i="1"/>
  <c r="G17" i="1"/>
  <c r="G18" i="1"/>
  <c r="G19" i="1"/>
  <c r="G27" i="1"/>
  <c r="G34" i="1"/>
  <c r="G35" i="1"/>
  <c r="G42" i="1"/>
  <c r="G40" i="1"/>
  <c r="G41" i="1"/>
  <c r="G43" i="1"/>
  <c r="G44" i="1"/>
  <c r="G32" i="1"/>
  <c r="G38" i="1"/>
  <c r="G20" i="1"/>
  <c r="D37" i="1"/>
  <c r="D12" i="1"/>
  <c r="D9" i="1"/>
  <c r="D22" i="1"/>
  <c r="D23" i="1"/>
  <c r="D24" i="1"/>
  <c r="D26" i="1"/>
  <c r="D28" i="1"/>
  <c r="D33" i="1"/>
  <c r="D36" i="1"/>
  <c r="D11" i="1"/>
  <c r="D15" i="1"/>
  <c r="D21" i="1"/>
  <c r="D29" i="1"/>
  <c r="D30" i="1"/>
  <c r="D31" i="1"/>
  <c r="D10" i="1"/>
  <c r="D16" i="1"/>
  <c r="D17" i="1"/>
  <c r="D18" i="1"/>
  <c r="D19" i="1"/>
  <c r="D27" i="1"/>
  <c r="D34" i="1"/>
  <c r="D35" i="1"/>
  <c r="D42" i="1"/>
  <c r="D40" i="1"/>
  <c r="D41" i="1"/>
  <c r="D43" i="1"/>
  <c r="D44" i="1"/>
  <c r="D32" i="1"/>
  <c r="D38" i="1"/>
  <c r="D20" i="1"/>
  <c r="R20" i="1" l="1"/>
  <c r="R43" i="1"/>
  <c r="R35" i="1"/>
  <c r="R18" i="1"/>
  <c r="R31" i="1"/>
  <c r="R15" i="1"/>
  <c r="R28" i="1"/>
  <c r="R23" i="1"/>
  <c r="R13" i="1"/>
  <c r="S39" i="1"/>
  <c r="S38" i="1"/>
  <c r="S41" i="1"/>
  <c r="S34" i="1"/>
  <c r="S17" i="1"/>
  <c r="S30" i="1"/>
  <c r="S11" i="1"/>
  <c r="S26" i="1"/>
  <c r="S22" i="1"/>
  <c r="S20" i="1"/>
  <c r="S43" i="1"/>
  <c r="S35" i="1"/>
  <c r="S18" i="1"/>
  <c r="S31" i="1"/>
  <c r="S15" i="1"/>
  <c r="S28" i="1"/>
  <c r="S23" i="1"/>
  <c r="R44" i="1"/>
  <c r="R42" i="1"/>
  <c r="R19" i="1"/>
  <c r="R10" i="1"/>
  <c r="R21" i="1"/>
  <c r="R33" i="1"/>
  <c r="R14" i="1"/>
  <c r="S44" i="1"/>
  <c r="S42" i="1"/>
  <c r="S19" i="1"/>
  <c r="S10" i="1"/>
  <c r="S21" i="1"/>
  <c r="S33" i="1"/>
  <c r="S24" i="1"/>
  <c r="R32" i="1"/>
  <c r="R40" i="1"/>
  <c r="R27" i="1"/>
  <c r="R16" i="1"/>
  <c r="R36" i="1"/>
  <c r="R9" i="1"/>
  <c r="R37" i="1"/>
  <c r="S12" i="1"/>
  <c r="S32" i="1"/>
  <c r="S40" i="1"/>
  <c r="S27" i="1"/>
  <c r="S16" i="1"/>
  <c r="S29" i="1"/>
  <c r="S36" i="1"/>
  <c r="S9" i="1"/>
  <c r="R38" i="1"/>
  <c r="R41" i="1"/>
  <c r="R34" i="1"/>
  <c r="R17" i="1"/>
  <c r="R30" i="1"/>
  <c r="R11" i="1"/>
  <c r="R26" i="1"/>
  <c r="R22" i="1"/>
  <c r="R12" i="1"/>
  <c r="S13" i="1"/>
  <c r="R39" i="1"/>
  <c r="J11" i="1"/>
  <c r="D13" i="1"/>
  <c r="H9" i="1"/>
  <c r="H11" i="1"/>
  <c r="H14" i="1"/>
  <c r="D14" i="1"/>
  <c r="J14" i="1"/>
  <c r="H15" i="1"/>
  <c r="H17" i="1"/>
  <c r="H19" i="1"/>
  <c r="H21" i="1"/>
  <c r="H22" i="1"/>
  <c r="H26" i="1"/>
  <c r="H28" i="1"/>
  <c r="H30" i="1"/>
  <c r="H32" i="1"/>
  <c r="H38" i="1"/>
  <c r="H41" i="1"/>
  <c r="H43" i="1"/>
  <c r="H16" i="1"/>
  <c r="H18" i="1"/>
  <c r="H20" i="1"/>
  <c r="H23" i="1"/>
  <c r="H24" i="1"/>
  <c r="H27" i="1"/>
  <c r="H29" i="1"/>
  <c r="H31" i="1"/>
  <c r="H33" i="1"/>
  <c r="H35" i="1"/>
  <c r="H37" i="1"/>
  <c r="H40" i="1"/>
  <c r="H42" i="1"/>
  <c r="H44" i="1"/>
  <c r="Q11" i="1"/>
  <c r="Q12" i="1"/>
  <c r="Q15" i="1"/>
  <c r="Q16" i="1"/>
  <c r="Q17" i="1"/>
  <c r="Q18" i="1"/>
  <c r="Q19" i="1"/>
  <c r="Q20" i="1"/>
  <c r="Q21" i="1"/>
  <c r="Q22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1" i="1"/>
  <c r="Q42" i="1"/>
  <c r="Q43" i="1"/>
  <c r="Q44" i="1"/>
  <c r="Q13" i="1"/>
  <c r="Q40" i="1"/>
  <c r="Q23" i="1"/>
  <c r="Q14" i="1"/>
</calcChain>
</file>

<file path=xl/comments1.xml><?xml version="1.0" encoding="utf-8"?>
<comments xmlns="http://schemas.openxmlformats.org/spreadsheetml/2006/main">
  <authors>
    <author>FARUQ1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FARUQ1:</t>
        </r>
        <r>
          <rPr>
            <sz val="9"/>
            <color indexed="81"/>
            <rFont val="Tahoma"/>
            <family val="2"/>
          </rPr>
          <t xml:space="preserve">
Asset Under Management</t>
        </r>
      </text>
    </comment>
  </commentList>
</comments>
</file>

<file path=xl/sharedStrings.xml><?xml version="1.0" encoding="utf-8"?>
<sst xmlns="http://schemas.openxmlformats.org/spreadsheetml/2006/main" count="3861" uniqueCount="1056">
  <si>
    <t>Ticker</t>
  </si>
  <si>
    <t>RIU (%)</t>
  </si>
  <si>
    <t>Redemption Date</t>
  </si>
  <si>
    <t>RACE</t>
  </si>
  <si>
    <t>Jun</t>
  </si>
  <si>
    <t>1STPRIMFMF</t>
  </si>
  <si>
    <t>ICB AMCL</t>
  </si>
  <si>
    <t>Dec</t>
  </si>
  <si>
    <t>-</t>
  </si>
  <si>
    <t>AIBL1STIMF</t>
  </si>
  <si>
    <t>LR GLOBAL</t>
  </si>
  <si>
    <t>Mar</t>
  </si>
  <si>
    <t>ATCSLGF</t>
  </si>
  <si>
    <t>ASIAN TIGER</t>
  </si>
  <si>
    <t>EXIM1STMF</t>
  </si>
  <si>
    <t>FBFIF</t>
  </si>
  <si>
    <t>AIMS</t>
  </si>
  <si>
    <t>GREENDELMF</t>
  </si>
  <si>
    <t>ICBAMCL2ND</t>
  </si>
  <si>
    <t>ICBEPMF1S1</t>
  </si>
  <si>
    <t>ICBSONALI1</t>
  </si>
  <si>
    <t>IFILISLMF1</t>
  </si>
  <si>
    <t>Sep</t>
  </si>
  <si>
    <t>VIPB</t>
  </si>
  <si>
    <t>POPULAR1MF</t>
  </si>
  <si>
    <t>PRIME1ICBA</t>
  </si>
  <si>
    <t>SEMLLECMF</t>
  </si>
  <si>
    <t>SEML</t>
  </si>
  <si>
    <t>VAMLBDMF1</t>
  </si>
  <si>
    <t>VAML</t>
  </si>
  <si>
    <t>VAMLRBBF</t>
  </si>
  <si>
    <t>CAPMBDBLMF</t>
  </si>
  <si>
    <t>CAPM</t>
  </si>
  <si>
    <t>SEMLIBBLSF</t>
  </si>
  <si>
    <t>ICBAGRANI1</t>
  </si>
  <si>
    <t>CAPMIBBLMF</t>
  </si>
  <si>
    <t>No. of Units (ML)</t>
  </si>
  <si>
    <t>Fund Manager</t>
  </si>
  <si>
    <t>Year End</t>
  </si>
  <si>
    <t>NAV (Market)</t>
  </si>
  <si>
    <t>NAV (Cost)</t>
  </si>
  <si>
    <t>Cash Div (%)</t>
  </si>
  <si>
    <t>Remaining Days</t>
  </si>
  <si>
    <t xml:space="preserve">Close Price </t>
  </si>
  <si>
    <t xml:space="preserve">P/E (Dil)  </t>
  </si>
  <si>
    <t>Margin Price</t>
  </si>
  <si>
    <t>Forward EPS</t>
  </si>
  <si>
    <t>Paid Up Capital (ML)</t>
  </si>
  <si>
    <t>AUM (ML)</t>
  </si>
  <si>
    <t>0</t>
  </si>
  <si>
    <t>Company</t>
  </si>
  <si>
    <t>Catgr</t>
  </si>
  <si>
    <t>Beta</t>
  </si>
  <si>
    <t>NAV</t>
  </si>
  <si>
    <t>Paid Up Capital</t>
  </si>
  <si>
    <t>Reserve</t>
  </si>
  <si>
    <t>Free Float (%)</t>
  </si>
  <si>
    <t>Volume</t>
  </si>
  <si>
    <t>Today's Turnover</t>
  </si>
  <si>
    <t>% of Sector Turnover</t>
  </si>
  <si>
    <t>RSI</t>
  </si>
  <si>
    <t>William</t>
  </si>
  <si>
    <t>MFI</t>
  </si>
  <si>
    <t>Paid Up Capital, Reserve, Life Fund Balance, Free Float Share's figure in Million</t>
  </si>
  <si>
    <t>Free Float Share (ML)</t>
  </si>
  <si>
    <t>MUTUAL FUND</t>
  </si>
  <si>
    <t xml:space="preserve">Sector P/E </t>
  </si>
  <si>
    <t xml:space="preserve">1JANATAMF </t>
  </si>
  <si>
    <t xml:space="preserve">ABB1STMF </t>
  </si>
  <si>
    <t xml:space="preserve">DBH1STMF </t>
  </si>
  <si>
    <t xml:space="preserve">EBL1STMF </t>
  </si>
  <si>
    <t xml:space="preserve">EBLNRBMF </t>
  </si>
  <si>
    <t xml:space="preserve">GRAMEENS2 </t>
  </si>
  <si>
    <t xml:space="preserve">ICB3RDNRB </t>
  </si>
  <si>
    <t xml:space="preserve">IFIC1STMF </t>
  </si>
  <si>
    <t xml:space="preserve">LRGLOBMF1 </t>
  </si>
  <si>
    <t xml:space="preserve">MBL1STMF </t>
  </si>
  <si>
    <t xml:space="preserve">NCCBLMF1 </t>
  </si>
  <si>
    <t xml:space="preserve">NLI1STMF </t>
  </si>
  <si>
    <t xml:space="preserve">PF1STMF </t>
  </si>
  <si>
    <t xml:space="preserve">PHPMF1 </t>
  </si>
  <si>
    <t xml:space="preserve">RELIANCE1 </t>
  </si>
  <si>
    <t xml:space="preserve">SEBL1STMF </t>
  </si>
  <si>
    <t xml:space="preserve">TRUSTB1MF </t>
  </si>
  <si>
    <t>SEMLFBSLGF</t>
  </si>
  <si>
    <t>P/NAV</t>
  </si>
  <si>
    <t>Difference
of NAV</t>
  </si>
  <si>
    <t>Dividend</t>
  </si>
  <si>
    <t>12%C</t>
  </si>
  <si>
    <t>10%C</t>
  </si>
  <si>
    <t>11%C</t>
  </si>
  <si>
    <t>7%C</t>
  </si>
  <si>
    <t>8.5%C</t>
  </si>
  <si>
    <t>5%C</t>
  </si>
  <si>
    <t>5.5%C</t>
  </si>
  <si>
    <t>6%C</t>
  </si>
  <si>
    <t>7.5%C</t>
  </si>
  <si>
    <t>9%C</t>
  </si>
  <si>
    <t>8%C</t>
  </si>
  <si>
    <t>2%C, 6%</t>
  </si>
  <si>
    <t>2%C, 8%</t>
  </si>
  <si>
    <t>2%C, 7%</t>
  </si>
  <si>
    <t>2%C, 9%</t>
  </si>
  <si>
    <t>3%C, 6%</t>
  </si>
  <si>
    <t>2%C, 5.5%</t>
  </si>
  <si>
    <t>2.5%C</t>
  </si>
  <si>
    <t>4%C</t>
  </si>
  <si>
    <t>14%C</t>
  </si>
  <si>
    <t>13%C</t>
  </si>
  <si>
    <t>A</t>
  </si>
  <si>
    <t>1</t>
  </si>
  <si>
    <t>Elligible</t>
  </si>
  <si>
    <t>Not Elligible</t>
  </si>
  <si>
    <t>ICBISLAMIC</t>
  </si>
  <si>
    <t xml:space="preserve">Director </t>
  </si>
  <si>
    <t xml:space="preserve">Govt </t>
  </si>
  <si>
    <t xml:space="preserve">Inst </t>
  </si>
  <si>
    <t>Foriegn</t>
  </si>
  <si>
    <t xml:space="preserve">Public </t>
  </si>
  <si>
    <t>free float</t>
  </si>
  <si>
    <t xml:space="preserve">total </t>
  </si>
  <si>
    <t>paid-up</t>
  </si>
  <si>
    <t>reserve</t>
  </si>
  <si>
    <t>Category</t>
  </si>
  <si>
    <t>BANK</t>
  </si>
  <si>
    <t>Cash</t>
  </si>
  <si>
    <t>Stock</t>
  </si>
  <si>
    <t>3%C</t>
  </si>
  <si>
    <t>4.5%C</t>
  </si>
  <si>
    <t>3.5%C</t>
  </si>
  <si>
    <t>#</t>
  </si>
  <si>
    <t>AUM (BDT mn)</t>
  </si>
  <si>
    <t>No. of Units (mn)</t>
  </si>
  <si>
    <t>NAV at Cost (BDT)</t>
  </si>
  <si>
    <t>NAV at Market (BDT)</t>
  </si>
  <si>
    <t>NAV at Begin (BDT)</t>
  </si>
  <si>
    <t>YTD NAV Return (%)</t>
  </si>
  <si>
    <t>Dividend Yield (%)</t>
  </si>
  <si>
    <t>YTD NAV Total return (%)</t>
  </si>
  <si>
    <t>52-week total return (%)</t>
  </si>
  <si>
    <t>1JANATAMF</t>
  </si>
  <si>
    <t>ABB1STMF</t>
  </si>
  <si>
    <t>EBL1STMF</t>
  </si>
  <si>
    <t>EBLNRBMF</t>
  </si>
  <si>
    <t>GRAMEENS2</t>
  </si>
  <si>
    <t>ICB3RDNRB</t>
  </si>
  <si>
    <t>IFIC1STMF</t>
  </si>
  <si>
    <t>LRGLOBMF1</t>
  </si>
  <si>
    <t>MBL1STMF</t>
  </si>
  <si>
    <t>NCCBLMF1</t>
  </si>
  <si>
    <t>NLI1STMF</t>
  </si>
  <si>
    <t>PF1STMF</t>
  </si>
  <si>
    <t>PHPMF1</t>
  </si>
  <si>
    <t>RELIANCE1</t>
  </si>
  <si>
    <t>SEBL1STMF</t>
  </si>
  <si>
    <t>TRUSTB1MF</t>
  </si>
  <si>
    <t>CashDiv (%) FY20</t>
  </si>
  <si>
    <t>CashDiv (%) FY19</t>
  </si>
  <si>
    <t>CashDiv (%) FY18</t>
  </si>
  <si>
    <t>Sharpe Ratio</t>
  </si>
  <si>
    <t>Treynor Ratio</t>
  </si>
  <si>
    <t>Informati on Ratio (%)</t>
  </si>
  <si>
    <t>Alpha (%)</t>
  </si>
  <si>
    <t>Initial Trading Date</t>
  </si>
  <si>
    <t>Share Holding  as on</t>
  </si>
  <si>
    <t>Sponsor/ Director holding (%)</t>
  </si>
  <si>
    <t>Govt. Holding (%)</t>
  </si>
  <si>
    <t>Institutional holding (%)</t>
  </si>
  <si>
    <t>Foreign holding (%)</t>
  </si>
  <si>
    <t>Public holding (%)</t>
  </si>
  <si>
    <t>Free float (%)</t>
  </si>
  <si>
    <t>20-Sep-10</t>
  </si>
  <si>
    <t>19-Sep-30</t>
  </si>
  <si>
    <t>17-Mar-09</t>
  </si>
  <si>
    <t>14-Mar-29</t>
  </si>
  <si>
    <t>29-Jan-12</t>
  </si>
  <si>
    <t>10-Jan-32</t>
  </si>
  <si>
    <t>10-Jan-11</t>
  </si>
  <si>
    <t>09-Jan-31</t>
  </si>
  <si>
    <t>31-Mar-15</t>
  </si>
  <si>
    <t>25-Mar-25</t>
  </si>
  <si>
    <t>12-Jan-17</t>
  </si>
  <si>
    <t>01-Jan-27</t>
  </si>
  <si>
    <t>05-Mar-18</t>
  </si>
  <si>
    <t>05-Mar-28</t>
  </si>
  <si>
    <t>19-Aug-09</t>
  </si>
  <si>
    <t>18-Aug-29</t>
  </si>
  <si>
    <t>23-May-11</t>
  </si>
  <si>
    <t>15-May-31</t>
  </si>
  <si>
    <t>16-Jul-13</t>
  </si>
  <si>
    <t>26-Jun-33</t>
  </si>
  <si>
    <t>19-Mar-12</t>
  </si>
  <si>
    <t>21-Feb-32</t>
  </si>
  <si>
    <t>02-Sep-08</t>
  </si>
  <si>
    <t>02-Sep-28</t>
  </si>
  <si>
    <t>24-May-10</t>
  </si>
  <si>
    <t>19-May-30</t>
  </si>
  <si>
    <t>08-Oct-17</t>
  </si>
  <si>
    <t>01-Oct-27</t>
  </si>
  <si>
    <t>28-Oct-09</t>
  </si>
  <si>
    <t>25-Oct-29</t>
  </si>
  <si>
    <t>18-Jan-10</t>
  </si>
  <si>
    <t>07-Jan-30</t>
  </si>
  <si>
    <t>12-Jun-13</t>
  </si>
  <si>
    <t>12-Jun-23</t>
  </si>
  <si>
    <t>01-Apr-10</t>
  </si>
  <si>
    <t>31-Mar-30</t>
  </si>
  <si>
    <t>22-Nov-10</t>
  </si>
  <si>
    <t>20-May-22</t>
  </si>
  <si>
    <t>19-Sep-11</t>
  </si>
  <si>
    <t>18-Sep-31</t>
  </si>
  <si>
    <t>08-Feb-11</t>
  </si>
  <si>
    <t>23-Jan-21</t>
  </si>
  <si>
    <t>24-May-12</t>
  </si>
  <si>
    <t>24-May-22</t>
  </si>
  <si>
    <t>27-Feb-12</t>
  </si>
  <si>
    <t>27-Feb-22</t>
  </si>
  <si>
    <t>09-May-10</t>
  </si>
  <si>
    <t>03-May-30</t>
  </si>
  <si>
    <t>29-Nov-10</t>
  </si>
  <si>
    <t>24-Nov-30</t>
  </si>
  <si>
    <t>19-Oct-10</t>
  </si>
  <si>
    <t>18-Oct-30</t>
  </si>
  <si>
    <t>02-Feb-10</t>
  </si>
  <si>
    <t>24-Jan-30</t>
  </si>
  <si>
    <t>07-Jul-11</t>
  </si>
  <si>
    <t>27-Jun-31</t>
  </si>
  <si>
    <t>27-Apr-21</t>
  </si>
  <si>
    <t>04-Mar-19</t>
  </si>
  <si>
    <t>04-Mar-29</t>
  </si>
  <si>
    <t>12-Feb-17</t>
  </si>
  <si>
    <t>14-Jan-16</t>
  </si>
  <si>
    <t>01-Oct-25</t>
  </si>
  <si>
    <t>27-Jan-10</t>
  </si>
  <si>
    <t>26-Jan-30</t>
  </si>
  <si>
    <t>17-Jan-16</t>
  </si>
  <si>
    <t>05-Dec-16</t>
  </si>
  <si>
    <t>01-Dec-26</t>
  </si>
  <si>
    <t>Dividend Yield %</t>
  </si>
  <si>
    <t>31-Oct-20</t>
  </si>
  <si>
    <t>DBH1STMF</t>
  </si>
  <si>
    <t>07-Feb-10</t>
  </si>
  <si>
    <t>06-Feb-30</t>
  </si>
  <si>
    <t>28-Feb-20</t>
  </si>
  <si>
    <t>28-Sep-10</t>
  </si>
  <si>
    <t>27-Sep-30</t>
  </si>
  <si>
    <t>Forward EPU</t>
  </si>
  <si>
    <t>WEEKLY MUTUAL FUND UPDATE</t>
  </si>
  <si>
    <t>Sunday, January 17, 2021</t>
  </si>
  <si>
    <t>Weekly Volume</t>
  </si>
  <si>
    <t>Weekly Turnover</t>
  </si>
  <si>
    <t>Year of</t>
  </si>
  <si>
    <t>Company Name</t>
  </si>
  <si>
    <t>Price</t>
  </si>
  <si>
    <t>NAVMV</t>
  </si>
  <si>
    <t>Price/ NAV</t>
  </si>
  <si>
    <t>EPU</t>
  </si>
  <si>
    <t>Yield</t>
  </si>
  <si>
    <t>(in million)</t>
  </si>
  <si>
    <t>(in BDT mn)</t>
  </si>
  <si>
    <t>Redemption*</t>
  </si>
  <si>
    <t>June</t>
  </si>
  <si>
    <t>No Dividend</t>
  </si>
  <si>
    <t>December</t>
  </si>
  <si>
    <t>March</t>
  </si>
  <si>
    <t>September</t>
  </si>
  <si>
    <t>2%C, 5%</t>
  </si>
  <si>
    <t>2%C ,8%</t>
  </si>
  <si>
    <t>Weekly Volume (ML)</t>
  </si>
  <si>
    <t>Weekly Turnover (BDT ML)</t>
  </si>
  <si>
    <t>ABBANK</t>
  </si>
  <si>
    <t>ALARABANK</t>
  </si>
  <si>
    <t>BANKASIA</t>
  </si>
  <si>
    <t>BRACBANK</t>
  </si>
  <si>
    <t>CITYBANK</t>
  </si>
  <si>
    <t>DHAKABANK</t>
  </si>
  <si>
    <t>DUTCHBANGL</t>
  </si>
  <si>
    <t>EBL</t>
  </si>
  <si>
    <t>EXIMBANK</t>
  </si>
  <si>
    <t>FIRSTSBANK</t>
  </si>
  <si>
    <t>ICBIBANK</t>
  </si>
  <si>
    <t>IFIC</t>
  </si>
  <si>
    <t>ISLAMIBANK</t>
  </si>
  <si>
    <t>JAMUNABANK</t>
  </si>
  <si>
    <t>MERCANBANK</t>
  </si>
  <si>
    <t>MTB</t>
  </si>
  <si>
    <t>NBL</t>
  </si>
  <si>
    <t>NCCBANK</t>
  </si>
  <si>
    <t>ONEBANKLTD</t>
  </si>
  <si>
    <t>PREMIERBAN</t>
  </si>
  <si>
    <t>PRIMEBANK</t>
  </si>
  <si>
    <t>PUBALIBANK</t>
  </si>
  <si>
    <t>RUPALIBANK</t>
  </si>
  <si>
    <t>SHAHJABANK</t>
  </si>
  <si>
    <t>SIBL</t>
  </si>
  <si>
    <t>SOUTHEASTB</t>
  </si>
  <si>
    <t>STANDBANKL</t>
  </si>
  <si>
    <t>TRUSTBANK</t>
  </si>
  <si>
    <t>UCB</t>
  </si>
  <si>
    <t>UTTARABANK</t>
  </si>
  <si>
    <t>BAYLEASING</t>
  </si>
  <si>
    <t>BDFINANCE</t>
  </si>
  <si>
    <t>BIFC</t>
  </si>
  <si>
    <t>DBH</t>
  </si>
  <si>
    <t>FAREASTFIN</t>
  </si>
  <si>
    <t>FASFIN</t>
  </si>
  <si>
    <t>FIRSTFIN</t>
  </si>
  <si>
    <t>GSPFINANCE</t>
  </si>
  <si>
    <t>ICB</t>
  </si>
  <si>
    <t>IDLC</t>
  </si>
  <si>
    <t>ILFSL</t>
  </si>
  <si>
    <t>IPDC</t>
  </si>
  <si>
    <t>ISLAMICFIN</t>
  </si>
  <si>
    <t>LANKABAFIN</t>
  </si>
  <si>
    <t>MIDASFIN</t>
  </si>
  <si>
    <t>NHFIL</t>
  </si>
  <si>
    <t>PHOENIXFIN</t>
  </si>
  <si>
    <t>PLFSL</t>
  </si>
  <si>
    <t>PREMIERLEA</t>
  </si>
  <si>
    <t>PRIMEFIN</t>
  </si>
  <si>
    <t>UNIONCAP</t>
  </si>
  <si>
    <t>UNITEDFIN</t>
  </si>
  <si>
    <t>UTTARAFIN</t>
  </si>
  <si>
    <t>AFTABAUTO</t>
  </si>
  <si>
    <t>ANWARGALV</t>
  </si>
  <si>
    <t>APOLOISPAT</t>
  </si>
  <si>
    <t>ATLASBANG</t>
  </si>
  <si>
    <t>AZIZPIPES</t>
  </si>
  <si>
    <t>BBS</t>
  </si>
  <si>
    <t>BBSCABLES</t>
  </si>
  <si>
    <t>BDAUTOCA</t>
  </si>
  <si>
    <t>BDLAMPS</t>
  </si>
  <si>
    <t>BDTHAI</t>
  </si>
  <si>
    <t>BENGALWTL</t>
  </si>
  <si>
    <t>BSRMLTD</t>
  </si>
  <si>
    <t>BSRMSTEEL</t>
  </si>
  <si>
    <t>COPPERTECH</t>
  </si>
  <si>
    <t>DESHBANDHU</t>
  </si>
  <si>
    <t>DOMINAGE</t>
  </si>
  <si>
    <t>ECABLES</t>
  </si>
  <si>
    <t>GOLDENSON</t>
  </si>
  <si>
    <t>GPHISPAT</t>
  </si>
  <si>
    <t>IFADAUTOS</t>
  </si>
  <si>
    <t>KAY&amp;QUE</t>
  </si>
  <si>
    <t>KBPPWBIL</t>
  </si>
  <si>
    <t>KDSALTD</t>
  </si>
  <si>
    <t>MONNOAGML</t>
  </si>
  <si>
    <t>NAHEEACP</t>
  </si>
  <si>
    <t>NAVANACNG</t>
  </si>
  <si>
    <t>NPOLYMAR</t>
  </si>
  <si>
    <t>NTLTUBES</t>
  </si>
  <si>
    <t>OAL</t>
  </si>
  <si>
    <t>OIMEX</t>
  </si>
  <si>
    <t>OLYMPIC</t>
  </si>
  <si>
    <t>QUASEMIND</t>
  </si>
  <si>
    <t>RANFOUNDRY</t>
  </si>
  <si>
    <t>RENWICKJA</t>
  </si>
  <si>
    <t>RSRMSTEEL</t>
  </si>
  <si>
    <t>RUNNERAUTO</t>
  </si>
  <si>
    <t>SALAMCRST</t>
  </si>
  <si>
    <t>SHURWID</t>
  </si>
  <si>
    <t>SINGERBD</t>
  </si>
  <si>
    <t>SSSTEEL</t>
  </si>
  <si>
    <t>WALTONHIL</t>
  </si>
  <si>
    <t>WMSHIPYARD</t>
  </si>
  <si>
    <t>YPL</t>
  </si>
  <si>
    <t>AOL</t>
  </si>
  <si>
    <t>BARKAPOWER</t>
  </si>
  <si>
    <t>BDWELDING</t>
  </si>
  <si>
    <t>DESCO</t>
  </si>
  <si>
    <t>DOREENPWR</t>
  </si>
  <si>
    <t>EASTRNLUB</t>
  </si>
  <si>
    <t>EPGL</t>
  </si>
  <si>
    <t>GBBPOWER</t>
  </si>
  <si>
    <t>INTRACO</t>
  </si>
  <si>
    <t>JAMUNAOIL</t>
  </si>
  <si>
    <t>KPCL</t>
  </si>
  <si>
    <t>LINDEBD</t>
  </si>
  <si>
    <t>MJLBD</t>
  </si>
  <si>
    <t>MPETROLEUM</t>
  </si>
  <si>
    <t>PADMAOIL</t>
  </si>
  <si>
    <t>POWERGRID</t>
  </si>
  <si>
    <t>SAIFPOWER</t>
  </si>
  <si>
    <t>SPCL</t>
  </si>
  <si>
    <t>SUMITPOWER</t>
  </si>
  <si>
    <t>TITASGAS</t>
  </si>
  <si>
    <t>UPGDCL</t>
  </si>
  <si>
    <t>FUWANGCER</t>
  </si>
  <si>
    <t>MONNOCERA</t>
  </si>
  <si>
    <t>RAKCERAMIC</t>
  </si>
  <si>
    <t>SPCERAMICS</t>
  </si>
  <si>
    <t>STANCERAM</t>
  </si>
  <si>
    <t>AAMRANET</t>
  </si>
  <si>
    <t>AAMRATECH</t>
  </si>
  <si>
    <t>ADNTEL</t>
  </si>
  <si>
    <t>AGNISYSL</t>
  </si>
  <si>
    <t>BDCOM</t>
  </si>
  <si>
    <t>DAFODILCOM</t>
  </si>
  <si>
    <t>GENEXIL</t>
  </si>
  <si>
    <t>INTECH</t>
  </si>
  <si>
    <t>ISNLTD</t>
  </si>
  <si>
    <t>ITC</t>
  </si>
  <si>
    <t>ACFL</t>
  </si>
  <si>
    <t>AIL</t>
  </si>
  <si>
    <t>AL-HAJTEX</t>
  </si>
  <si>
    <t>ALLTEX</t>
  </si>
  <si>
    <t>ANLIMAYARN</t>
  </si>
  <si>
    <t>APEXSPINN</t>
  </si>
  <si>
    <t>ARGONDENIM</t>
  </si>
  <si>
    <t>ALIF</t>
  </si>
  <si>
    <t>CNATEX</t>
  </si>
  <si>
    <t>DACCADYE</t>
  </si>
  <si>
    <t>DELTASPINN</t>
  </si>
  <si>
    <t>DSHGARME</t>
  </si>
  <si>
    <t>DSSL</t>
  </si>
  <si>
    <t>DULAMIACOT</t>
  </si>
  <si>
    <t>ENVOYTEX</t>
  </si>
  <si>
    <t>ESQUIRENIT</t>
  </si>
  <si>
    <t>ETL</t>
  </si>
  <si>
    <t>FAMILYTEX</t>
  </si>
  <si>
    <t>FEKDIL</t>
  </si>
  <si>
    <t>GENNEXT</t>
  </si>
  <si>
    <t>HFL</t>
  </si>
  <si>
    <t>HRTEX</t>
  </si>
  <si>
    <t>HWAWELLTEX</t>
  </si>
  <si>
    <t>KTL</t>
  </si>
  <si>
    <t>MAKSONSPIN</t>
  </si>
  <si>
    <t>MALEKSPIN</t>
  </si>
  <si>
    <t>MATINSPINN</t>
  </si>
  <si>
    <t>METROSPIN</t>
  </si>
  <si>
    <t>MHSML</t>
  </si>
  <si>
    <t>MITHUNKNIT</t>
  </si>
  <si>
    <t>MLDYEING</t>
  </si>
  <si>
    <t>NEWLINE</t>
  </si>
  <si>
    <t>NURANI</t>
  </si>
  <si>
    <t>PDL</t>
  </si>
  <si>
    <t>PRIMETEX</t>
  </si>
  <si>
    <t>PTL</t>
  </si>
  <si>
    <t>QUEENSOUTH</t>
  </si>
  <si>
    <t>RAHIMTEXT</t>
  </si>
  <si>
    <t>REGENTTEX</t>
  </si>
  <si>
    <t>RINGSHINE</t>
  </si>
  <si>
    <t>RNSPIN</t>
  </si>
  <si>
    <t>SAFKOSPINN</t>
  </si>
  <si>
    <t>SAIHAMCOT</t>
  </si>
  <si>
    <t>SAIHAMTEX</t>
  </si>
  <si>
    <t>SHASHADNIM</t>
  </si>
  <si>
    <t>SHEPHERD</t>
  </si>
  <si>
    <t>SIMTEX</t>
  </si>
  <si>
    <t>SONARGAON</t>
  </si>
  <si>
    <t>SQUARETEXT</t>
  </si>
  <si>
    <t>STYLECRAFT</t>
  </si>
  <si>
    <t>TALLUSPIN</t>
  </si>
  <si>
    <t>TOSRIFA</t>
  </si>
  <si>
    <t>TUNGHAI</t>
  </si>
  <si>
    <t>VFSTDL</t>
  </si>
  <si>
    <t>ZAHEENSPIN</t>
  </si>
  <si>
    <t>ZAHINTEX</t>
  </si>
  <si>
    <t>EHL</t>
  </si>
  <si>
    <t>SAMORITA</t>
  </si>
  <si>
    <t>SAPORTL</t>
  </si>
  <si>
    <t>APEXFOOT</t>
  </si>
  <si>
    <t>APEXTANRY</t>
  </si>
  <si>
    <t>BATASHOE</t>
  </si>
  <si>
    <t>FORTUNE</t>
  </si>
  <si>
    <t>LEGACYFOOT</t>
  </si>
  <si>
    <t>SAMATALETH</t>
  </si>
  <si>
    <t>BSCCL</t>
  </si>
  <si>
    <t>GP</t>
  </si>
  <si>
    <t>ROBI</t>
  </si>
  <si>
    <t>PENINSULA</t>
  </si>
  <si>
    <t>SEAPEARL</t>
  </si>
  <si>
    <t>UNIQUEHRL</t>
  </si>
  <si>
    <t>AGRANINS</t>
  </si>
  <si>
    <t>ASIAINS</t>
  </si>
  <si>
    <t>ASIAPACINS</t>
  </si>
  <si>
    <t>BGIC</t>
  </si>
  <si>
    <t>BNICL</t>
  </si>
  <si>
    <t>CENTRALINS</t>
  </si>
  <si>
    <t>CITYGENINS</t>
  </si>
  <si>
    <t>CONTININS</t>
  </si>
  <si>
    <t>DELTALIFE</t>
  </si>
  <si>
    <t>CRYSTALINS</t>
  </si>
  <si>
    <t>DHAKAINS</t>
  </si>
  <si>
    <t>EASTERNINS</t>
  </si>
  <si>
    <t>EASTLAND</t>
  </si>
  <si>
    <t>EIL</t>
  </si>
  <si>
    <t>FAREASTLIF</t>
  </si>
  <si>
    <t>FEDERALINS</t>
  </si>
  <si>
    <t>GLOBALINS</t>
  </si>
  <si>
    <t>GREENDELT</t>
  </si>
  <si>
    <t>ISLAMIINS</t>
  </si>
  <si>
    <t>JANATAINS</t>
  </si>
  <si>
    <t>KARNAPHULI</t>
  </si>
  <si>
    <t>MEGHNALIFE</t>
  </si>
  <si>
    <t>MERCINS</t>
  </si>
  <si>
    <t>NATLIFEINS</t>
  </si>
  <si>
    <t>NITOLINS</t>
  </si>
  <si>
    <t>NORTHRNINS</t>
  </si>
  <si>
    <t>PADMALIFE</t>
  </si>
  <si>
    <t>PARAMOUNT</t>
  </si>
  <si>
    <t>PEOPLESINS</t>
  </si>
  <si>
    <t>PHENIXINS</t>
  </si>
  <si>
    <t>PIONEERINS</t>
  </si>
  <si>
    <t>POPULARLIF</t>
  </si>
  <si>
    <t>PRAGATIINS</t>
  </si>
  <si>
    <t>PRAGATILIF</t>
  </si>
  <si>
    <t>PRIMEINSUR</t>
  </si>
  <si>
    <t>PRIMELIFE</t>
  </si>
  <si>
    <t>PROGRESLIF</t>
  </si>
  <si>
    <t>PROVATIINS</t>
  </si>
  <si>
    <t>PURABIGEN</t>
  </si>
  <si>
    <t>RELIANCINS</t>
  </si>
  <si>
    <t>REPUBLIC</t>
  </si>
  <si>
    <t>RUPALIINS</t>
  </si>
  <si>
    <t>RUPALILIFE</t>
  </si>
  <si>
    <t>SANDHANINS</t>
  </si>
  <si>
    <t>SONARBAINS</t>
  </si>
  <si>
    <t>STANDARINS</t>
  </si>
  <si>
    <t>SUNLIFEINS</t>
  </si>
  <si>
    <t>TAKAFULINS</t>
  </si>
  <si>
    <t>UNITEDINS</t>
  </si>
  <si>
    <t>ARAMITCEM</t>
  </si>
  <si>
    <t>CONFIDCEM</t>
  </si>
  <si>
    <t>HEIDELBCEM</t>
  </si>
  <si>
    <t>LHBL</t>
  </si>
  <si>
    <t>MEGHNACEM</t>
  </si>
  <si>
    <t>MICEMENT</t>
  </si>
  <si>
    <t>PREMIERCEM</t>
  </si>
  <si>
    <t>AMANFEED</t>
  </si>
  <si>
    <t>AMCL(PRAN)</t>
  </si>
  <si>
    <t>APEXFOODS</t>
  </si>
  <si>
    <t>BANGAS</t>
  </si>
  <si>
    <t>BATBC</t>
  </si>
  <si>
    <t>BEACHHATCH</t>
  </si>
  <si>
    <t>CVOPRL</t>
  </si>
  <si>
    <t>EMERALDOIL</t>
  </si>
  <si>
    <t>FINEFOODS</t>
  </si>
  <si>
    <t>FUWANGFOOD</t>
  </si>
  <si>
    <t>GEMINISEA</t>
  </si>
  <si>
    <t>GHAIL</t>
  </si>
  <si>
    <t>MEGCONMILK</t>
  </si>
  <si>
    <t>MEGHNAPET</t>
  </si>
  <si>
    <t>NFML</t>
  </si>
  <si>
    <t>NTC</t>
  </si>
  <si>
    <t>RAHIMAFOOD</t>
  </si>
  <si>
    <t>RDFOOD</t>
  </si>
  <si>
    <t>SHYAMPSUG</t>
  </si>
  <si>
    <t>UNILEVERCL</t>
  </si>
  <si>
    <t>ZEALBANGLA</t>
  </si>
  <si>
    <t>ACI</t>
  </si>
  <si>
    <t>ACIFORMULA</t>
  </si>
  <si>
    <t>ACMELAB</t>
  </si>
  <si>
    <t>ACTIVEFINE</t>
  </si>
  <si>
    <t>ADVENT</t>
  </si>
  <si>
    <t>AFCAGRO</t>
  </si>
  <si>
    <t>AMBEEPHA</t>
  </si>
  <si>
    <t>BEACONPHAR</t>
  </si>
  <si>
    <t>BXPHARMA</t>
  </si>
  <si>
    <t>BXSYNTH</t>
  </si>
  <si>
    <t>CENTRALPHL</t>
  </si>
  <si>
    <t>FARCHEM</t>
  </si>
  <si>
    <t>GHCL</t>
  </si>
  <si>
    <t>IBNSINA</t>
  </si>
  <si>
    <t>IBP</t>
  </si>
  <si>
    <t>IMAMBUTTON</t>
  </si>
  <si>
    <t>JMISMDL</t>
  </si>
  <si>
    <t>KEYACOSMET</t>
  </si>
  <si>
    <t>KOHINOOR</t>
  </si>
  <si>
    <t>LIBRAINFU</t>
  </si>
  <si>
    <t>MARICO</t>
  </si>
  <si>
    <t>ORIONINFU</t>
  </si>
  <si>
    <t>ORIONPHARM</t>
  </si>
  <si>
    <t>PHARMAID</t>
  </si>
  <si>
    <t>RECKITTBEN</t>
  </si>
  <si>
    <t>RENATA</t>
  </si>
  <si>
    <t>SALVOCHEM</t>
  </si>
  <si>
    <t>SILCOPHL</t>
  </si>
  <si>
    <t>SILVAPHL</t>
  </si>
  <si>
    <t>SQURPHARMA</t>
  </si>
  <si>
    <t>WATACHEM</t>
  </si>
  <si>
    <t>NORTHERN</t>
  </si>
  <si>
    <t>JUTESPINN</t>
  </si>
  <si>
    <t>SONALIANSH</t>
  </si>
  <si>
    <t>ARAMIT</t>
  </si>
  <si>
    <t>BERGERPBL</t>
  </si>
  <si>
    <t>BEXIMCO</t>
  </si>
  <si>
    <t>BSC</t>
  </si>
  <si>
    <t>GQBALLPEN</t>
  </si>
  <si>
    <t>BPML</t>
  </si>
  <si>
    <t>HAKKANIPUL</t>
  </si>
  <si>
    <t>KPPL</t>
  </si>
  <si>
    <t>SONALIPAPR</t>
  </si>
  <si>
    <t>MIRACLEIND</t>
  </si>
  <si>
    <t>SAVAREFR</t>
  </si>
  <si>
    <t>SINOBANGLA</t>
  </si>
  <si>
    <t>SKTRIMS</t>
  </si>
  <si>
    <t>USMANIAGL</t>
  </si>
  <si>
    <t>APSCLBOND</t>
  </si>
  <si>
    <t>IBBLPBOND</t>
  </si>
  <si>
    <t>TRADING CODE</t>
  </si>
  <si>
    <t>VALUE (mn)</t>
  </si>
  <si>
    <t>VOLUME</t>
  </si>
  <si>
    <t>BDSERVICE</t>
  </si>
  <si>
    <t>DEBARACEM</t>
  </si>
  <si>
    <t>DEBBDLUGG</t>
  </si>
  <si>
    <t>DEBBDWELD</t>
  </si>
  <si>
    <t>DEBBDZIPP</t>
  </si>
  <si>
    <t>DEBBXDENIM</t>
  </si>
  <si>
    <t>DEBBXFISH</t>
  </si>
  <si>
    <t>DEBBXKNI</t>
  </si>
  <si>
    <t>DEBBXTEX</t>
  </si>
  <si>
    <t>1JANATAMF Total</t>
  </si>
  <si>
    <t>1STPRIMFMF Total</t>
  </si>
  <si>
    <t>ABB1STMF Total</t>
  </si>
  <si>
    <t>AIBL1STIMF Total</t>
  </si>
  <si>
    <t>ATCSLGF Total</t>
  </si>
  <si>
    <t>CAPMBDBLMF Total</t>
  </si>
  <si>
    <t>CAPMIBBLMF Total</t>
  </si>
  <si>
    <t>DBH1STMF Total</t>
  </si>
  <si>
    <t>EBL1STMF Total</t>
  </si>
  <si>
    <t>EBLNRBMF Total</t>
  </si>
  <si>
    <t>EXIM1STMF Total</t>
  </si>
  <si>
    <t>FBFIF Total</t>
  </si>
  <si>
    <t>GRAMEENS2 Total</t>
  </si>
  <si>
    <t>GREENDELMF Total</t>
  </si>
  <si>
    <t>ICB3RDNRB Total</t>
  </si>
  <si>
    <t>ICBAGRANI1 Total</t>
  </si>
  <si>
    <t>ICBAMCL2ND Total</t>
  </si>
  <si>
    <t>ICBEPMF1S1 Total</t>
  </si>
  <si>
    <t>ICBSONALI1 Total</t>
  </si>
  <si>
    <t>IFIC1STMF Total</t>
  </si>
  <si>
    <t>IFILISLMF1 Total</t>
  </si>
  <si>
    <t>LRGLOBMF1 Total</t>
  </si>
  <si>
    <t>MBL1STMF Total</t>
  </si>
  <si>
    <t>NCCBLMF1 Total</t>
  </si>
  <si>
    <t>NLI1STMF Total</t>
  </si>
  <si>
    <t>PF1STMF Total</t>
  </si>
  <si>
    <t>PHPMF1 Total</t>
  </si>
  <si>
    <t>POPULAR1MF Total</t>
  </si>
  <si>
    <t>PRIME1ICBA Total</t>
  </si>
  <si>
    <t>RELIANCE1 Total</t>
  </si>
  <si>
    <t>SEBL1STMF Total</t>
  </si>
  <si>
    <t>SEMLFBSLGF Total</t>
  </si>
  <si>
    <t>SEMLIBBLSF Total</t>
  </si>
  <si>
    <t>SEMLLECMF Total</t>
  </si>
  <si>
    <t>TRUSTB1MF Total</t>
  </si>
  <si>
    <t>VAMLBDMF1 Total</t>
  </si>
  <si>
    <t>VAMLRBBF Total</t>
  </si>
  <si>
    <t>7.25%C</t>
  </si>
  <si>
    <t>MIRAKHTER</t>
  </si>
  <si>
    <t>TAUFIKA</t>
  </si>
  <si>
    <t>EGEN</t>
  </si>
  <si>
    <t>1.6%C</t>
  </si>
  <si>
    <t>LRBDL</t>
  </si>
  <si>
    <t>NRBCBANK</t>
  </si>
  <si>
    <t>Sunday, April 4, 2021</t>
  </si>
  <si>
    <t>Asian Tiger</t>
  </si>
  <si>
    <t>LR Global</t>
  </si>
  <si>
    <t>DGIC</t>
  </si>
  <si>
    <t>INDEXAGRO</t>
  </si>
  <si>
    <t>AAMRANET Total</t>
  </si>
  <si>
    <t>AAMRATECH Total</t>
  </si>
  <si>
    <t>ABBANK Total</t>
  </si>
  <si>
    <t>ACFL Total</t>
  </si>
  <si>
    <t>ACI Total</t>
  </si>
  <si>
    <t>ACIFORMULA Total</t>
  </si>
  <si>
    <t>ACMELAB Total</t>
  </si>
  <si>
    <t>ACTIVEFINE Total</t>
  </si>
  <si>
    <t>ADNTEL Total</t>
  </si>
  <si>
    <t>ADVENT Total</t>
  </si>
  <si>
    <t>AFCAGRO Total</t>
  </si>
  <si>
    <t>AFTABAUTO Total</t>
  </si>
  <si>
    <t>AGNISYSL Total</t>
  </si>
  <si>
    <t>AGRANINS Total</t>
  </si>
  <si>
    <t>AIL Total</t>
  </si>
  <si>
    <t>AL-HAJTEX Total</t>
  </si>
  <si>
    <t>ALARABANK Total</t>
  </si>
  <si>
    <t>ALIF Total</t>
  </si>
  <si>
    <t>ALLTEX Total</t>
  </si>
  <si>
    <t>AMANFEED Total</t>
  </si>
  <si>
    <t>AMBEEPHA Total</t>
  </si>
  <si>
    <t>AMCL(PRAN) Total</t>
  </si>
  <si>
    <t>ANLIMAYARN Total</t>
  </si>
  <si>
    <t>ANWARGALV Total</t>
  </si>
  <si>
    <t>AOL Total</t>
  </si>
  <si>
    <t>APEXFOODS Total</t>
  </si>
  <si>
    <t>APEXFOOT Total</t>
  </si>
  <si>
    <t>APEXSPINN Total</t>
  </si>
  <si>
    <t>APEXTANRY Total</t>
  </si>
  <si>
    <t>APOLOISPAT Total</t>
  </si>
  <si>
    <t>APSCLBOND Total</t>
  </si>
  <si>
    <t>ARAMIT Total</t>
  </si>
  <si>
    <t>ARAMITCEM Total</t>
  </si>
  <si>
    <t>ARGONDENIM Total</t>
  </si>
  <si>
    <t>ASIAINS Total</t>
  </si>
  <si>
    <t>ASIAPACINS Total</t>
  </si>
  <si>
    <t>ATLASBANG Total</t>
  </si>
  <si>
    <t>AZIZPIPES Total</t>
  </si>
  <si>
    <t>BANGAS Total</t>
  </si>
  <si>
    <t>BANKASIA Total</t>
  </si>
  <si>
    <t>BARKAPOWER Total</t>
  </si>
  <si>
    <t>BATASHOE Total</t>
  </si>
  <si>
    <t>BATBC Total</t>
  </si>
  <si>
    <t>BAYLEASING Total</t>
  </si>
  <si>
    <t>BBS Total</t>
  </si>
  <si>
    <t>BBSCABLES Total</t>
  </si>
  <si>
    <t>BDAUTOCA Total</t>
  </si>
  <si>
    <t>BDCOM Total</t>
  </si>
  <si>
    <t>BDFINANCE Total</t>
  </si>
  <si>
    <t>BDLAMPS Total</t>
  </si>
  <si>
    <t>BDSERVICE Total</t>
  </si>
  <si>
    <t>BDTHAI Total</t>
  </si>
  <si>
    <t>BDWELDING Total</t>
  </si>
  <si>
    <t>BEACHHATCH Total</t>
  </si>
  <si>
    <t>BEACONPHAR Total</t>
  </si>
  <si>
    <t>BENGALWTL Total</t>
  </si>
  <si>
    <t>BERGERPBL Total</t>
  </si>
  <si>
    <t>BEXIMCO Total</t>
  </si>
  <si>
    <t>BGIC Total</t>
  </si>
  <si>
    <t>BIFC Total</t>
  </si>
  <si>
    <t>BNICL Total</t>
  </si>
  <si>
    <t>BPML Total</t>
  </si>
  <si>
    <t>BRACBANK Total</t>
  </si>
  <si>
    <t>BSC Total</t>
  </si>
  <si>
    <t>BSCCL Total</t>
  </si>
  <si>
    <t>BSRMLTD Total</t>
  </si>
  <si>
    <t>BSRMSTEEL Total</t>
  </si>
  <si>
    <t>BXPHARMA Total</t>
  </si>
  <si>
    <t>BXSYNTH Total</t>
  </si>
  <si>
    <t>CENTRALINS Total</t>
  </si>
  <si>
    <t>CENTRALPHL Total</t>
  </si>
  <si>
    <t>CITYBANK Total</t>
  </si>
  <si>
    <t>CITYGENINS Total</t>
  </si>
  <si>
    <t>CNATEX Total</t>
  </si>
  <si>
    <t>CONFIDCEM Total</t>
  </si>
  <si>
    <t>CONTININS Total</t>
  </si>
  <si>
    <t>COPPERTECH Total</t>
  </si>
  <si>
    <t>CRYSTALINS Total</t>
  </si>
  <si>
    <t>CVOPRL Total</t>
  </si>
  <si>
    <t>DACCADYE Total</t>
  </si>
  <si>
    <t>DAFODILCOM Total</t>
  </si>
  <si>
    <t>DBH Total</t>
  </si>
  <si>
    <t>DEBARACEM Total</t>
  </si>
  <si>
    <t>DEBBDLUGG Total</t>
  </si>
  <si>
    <t>DEBBDWELD Total</t>
  </si>
  <si>
    <t>DEBBDZIPP Total</t>
  </si>
  <si>
    <t>DEBBXDENIM Total</t>
  </si>
  <si>
    <t>DEBBXFISH Total</t>
  </si>
  <si>
    <t>DEBBXKNI Total</t>
  </si>
  <si>
    <t>DEBBXTEX Total</t>
  </si>
  <si>
    <t>DELTALIFE Total</t>
  </si>
  <si>
    <t>DELTASPINN Total</t>
  </si>
  <si>
    <t>DESCO Total</t>
  </si>
  <si>
    <t>DESHBANDHU Total</t>
  </si>
  <si>
    <t>DGIC Total</t>
  </si>
  <si>
    <t>DHAKABANK Total</t>
  </si>
  <si>
    <t>DHAKAINS Total</t>
  </si>
  <si>
    <t>DOMINAGE Total</t>
  </si>
  <si>
    <t>DOREENPWR Total</t>
  </si>
  <si>
    <t>DSHGARME Total</t>
  </si>
  <si>
    <t>DSSL Total</t>
  </si>
  <si>
    <t>DULAMIACOT Total</t>
  </si>
  <si>
    <t>DUTCHBANGL Total</t>
  </si>
  <si>
    <t>EASTERNINS Total</t>
  </si>
  <si>
    <t>EASTLAND Total</t>
  </si>
  <si>
    <t>EASTRNLUB Total</t>
  </si>
  <si>
    <t>EBL Total</t>
  </si>
  <si>
    <t>ECABLES Total</t>
  </si>
  <si>
    <t>EGEN Total</t>
  </si>
  <si>
    <t>EHL Total</t>
  </si>
  <si>
    <t>EIL Total</t>
  </si>
  <si>
    <t>EMERALDOIL Total</t>
  </si>
  <si>
    <t>ENVOYTEX Total</t>
  </si>
  <si>
    <t>EPGL Total</t>
  </si>
  <si>
    <t>ESQUIRENIT Total</t>
  </si>
  <si>
    <t>ETL Total</t>
  </si>
  <si>
    <t>EXIMBANK Total</t>
  </si>
  <si>
    <t>FAMILYTEX Total</t>
  </si>
  <si>
    <t>FARCHEM Total</t>
  </si>
  <si>
    <t>FAREASTFIN Total</t>
  </si>
  <si>
    <t>FAREASTLIF Total</t>
  </si>
  <si>
    <t>FASFIN Total</t>
  </si>
  <si>
    <t>FEDERALINS Total</t>
  </si>
  <si>
    <t>FEKDIL Total</t>
  </si>
  <si>
    <t>FINEFOODS Total</t>
  </si>
  <si>
    <t>FIRSTFIN Total</t>
  </si>
  <si>
    <t>FIRSTSBANK Total</t>
  </si>
  <si>
    <t>FORTUNE Total</t>
  </si>
  <si>
    <t>FUWANGCER Total</t>
  </si>
  <si>
    <t>FUWANGFOOD Total</t>
  </si>
  <si>
    <t>GBBPOWER Total</t>
  </si>
  <si>
    <t>GEMINISEA Total</t>
  </si>
  <si>
    <t>GENEXIL Total</t>
  </si>
  <si>
    <t>GENNEXT Total</t>
  </si>
  <si>
    <t>GHAIL Total</t>
  </si>
  <si>
    <t>GHCL Total</t>
  </si>
  <si>
    <t>GLOBALINS Total</t>
  </si>
  <si>
    <t>GOLDENSON Total</t>
  </si>
  <si>
    <t>GP Total</t>
  </si>
  <si>
    <t>GPHISPAT Total</t>
  </si>
  <si>
    <t>GQBALLPEN Total</t>
  </si>
  <si>
    <t>GREENDELT Total</t>
  </si>
  <si>
    <t>GSPFINANCE Total</t>
  </si>
  <si>
    <t>HAKKANIPUL Total</t>
  </si>
  <si>
    <t>HEIDELBCEM Total</t>
  </si>
  <si>
    <t>HFL Total</t>
  </si>
  <si>
    <t>HRTEX Total</t>
  </si>
  <si>
    <t>HWAWELLTEX Total</t>
  </si>
  <si>
    <t>IBBLPBOND Total</t>
  </si>
  <si>
    <t>IBNSINA Total</t>
  </si>
  <si>
    <t>IBP Total</t>
  </si>
  <si>
    <t>ICB Total</t>
  </si>
  <si>
    <t>ICBIBANK Total</t>
  </si>
  <si>
    <t>IDLC Total</t>
  </si>
  <si>
    <t>IFADAUTOS Total</t>
  </si>
  <si>
    <t>IFIC Total</t>
  </si>
  <si>
    <t>ILFSL Total</t>
  </si>
  <si>
    <t>IMAMBUTTON Total</t>
  </si>
  <si>
    <t>INDEXAGRO Total</t>
  </si>
  <si>
    <t>INTECH Total</t>
  </si>
  <si>
    <t>INTRACO Total</t>
  </si>
  <si>
    <t>IPDC Total</t>
  </si>
  <si>
    <t>ISLAMIBANK Total</t>
  </si>
  <si>
    <t>ISLAMICFIN Total</t>
  </si>
  <si>
    <t>ISLAMIINS Total</t>
  </si>
  <si>
    <t>ISNLTD Total</t>
  </si>
  <si>
    <t>ITC Total</t>
  </si>
  <si>
    <t>JAMUNABANK Total</t>
  </si>
  <si>
    <t>JAMUNAOIL Total</t>
  </si>
  <si>
    <t>JANATAINS Total</t>
  </si>
  <si>
    <t>JMISMDL Total</t>
  </si>
  <si>
    <t>JUTESPINN Total</t>
  </si>
  <si>
    <t>KARNAPHULI Total</t>
  </si>
  <si>
    <t>KAY&amp;QUE Total</t>
  </si>
  <si>
    <t>KBPPWBIL Total</t>
  </si>
  <si>
    <t>KDSALTD Total</t>
  </si>
  <si>
    <t>KEYACOSMET Total</t>
  </si>
  <si>
    <t>KOHINOOR Total</t>
  </si>
  <si>
    <t>KPCL Total</t>
  </si>
  <si>
    <t>KPPL Total</t>
  </si>
  <si>
    <t>KTL Total</t>
  </si>
  <si>
    <t>LANKABAFIN Total</t>
  </si>
  <si>
    <t>LEGACYFOOT Total</t>
  </si>
  <si>
    <t>LHBL Total</t>
  </si>
  <si>
    <t>LIBRAINFU Total</t>
  </si>
  <si>
    <t>LINDEBD Total</t>
  </si>
  <si>
    <t>LRBDL Total</t>
  </si>
  <si>
    <t>MAKSONSPIN Total</t>
  </si>
  <si>
    <t>MALEKSPIN Total</t>
  </si>
  <si>
    <t>MARICO Total</t>
  </si>
  <si>
    <t>MATINSPINN Total</t>
  </si>
  <si>
    <t>MEGCONMILK Total</t>
  </si>
  <si>
    <t>MEGHNACEM Total</t>
  </si>
  <si>
    <t>MEGHNALIFE Total</t>
  </si>
  <si>
    <t>MEGHNAPET Total</t>
  </si>
  <si>
    <t>MERCANBANK Total</t>
  </si>
  <si>
    <t>MERCINS Total</t>
  </si>
  <si>
    <t>METROSPIN Total</t>
  </si>
  <si>
    <t>MHSML Total</t>
  </si>
  <si>
    <t>MICEMENT Total</t>
  </si>
  <si>
    <t>MIDASFIN Total</t>
  </si>
  <si>
    <t>MIRACLEIND Total</t>
  </si>
  <si>
    <t>MIRAKHTER Total</t>
  </si>
  <si>
    <t>MITHUNKNIT Total</t>
  </si>
  <si>
    <t>MJLBD Total</t>
  </si>
  <si>
    <t>MLDYEING Total</t>
  </si>
  <si>
    <t>MONNOAGML Total</t>
  </si>
  <si>
    <t>MONNOCERA Total</t>
  </si>
  <si>
    <t>MPETROLEUM Total</t>
  </si>
  <si>
    <t>MTB Total</t>
  </si>
  <si>
    <t>NAHEEACP Total</t>
  </si>
  <si>
    <t>NATLIFEINS Total</t>
  </si>
  <si>
    <t>NAVANACNG Total</t>
  </si>
  <si>
    <t>NBL Total</t>
  </si>
  <si>
    <t>NCCBANK Total</t>
  </si>
  <si>
    <t>NEWLINE Total</t>
  </si>
  <si>
    <t>NFML Total</t>
  </si>
  <si>
    <t>NHFIL Total</t>
  </si>
  <si>
    <t>NITOLINS Total</t>
  </si>
  <si>
    <t>NORTHERN Total</t>
  </si>
  <si>
    <t>NORTHRNINS Total</t>
  </si>
  <si>
    <t>NPOLYMAR Total</t>
  </si>
  <si>
    <t>NRBCBANK Total</t>
  </si>
  <si>
    <t>NTC Total</t>
  </si>
  <si>
    <t>NTLTUBES Total</t>
  </si>
  <si>
    <t>NURANI Total</t>
  </si>
  <si>
    <t>OAL Total</t>
  </si>
  <si>
    <t>OIMEX Total</t>
  </si>
  <si>
    <t>OLYMPIC Total</t>
  </si>
  <si>
    <t>ONEBANKLTD Total</t>
  </si>
  <si>
    <t>ORIONINFU Total</t>
  </si>
  <si>
    <t>ORIONPHARM Total</t>
  </si>
  <si>
    <t>PADMALIFE Total</t>
  </si>
  <si>
    <t>PADMAOIL Total</t>
  </si>
  <si>
    <t>PARAMOUNT Total</t>
  </si>
  <si>
    <t>PDL Total</t>
  </si>
  <si>
    <t>PENINSULA Total</t>
  </si>
  <si>
    <t>PEOPLESINS Total</t>
  </si>
  <si>
    <t>PHARMAID Total</t>
  </si>
  <si>
    <t>PHENIXINS Total</t>
  </si>
  <si>
    <t>PHOENIXFIN Total</t>
  </si>
  <si>
    <t>PIONEERINS Total</t>
  </si>
  <si>
    <t>PLFSL Total</t>
  </si>
  <si>
    <t>POPULARLIF Total</t>
  </si>
  <si>
    <t>POWERGRID Total</t>
  </si>
  <si>
    <t>PRAGATIINS Total</t>
  </si>
  <si>
    <t>PRAGATILIF Total</t>
  </si>
  <si>
    <t>PREMIERBAN Total</t>
  </si>
  <si>
    <t>PREMIERCEM Total</t>
  </si>
  <si>
    <t>PREMIERLEA Total</t>
  </si>
  <si>
    <t>PRIMEBANK Total</t>
  </si>
  <si>
    <t>PRIMEFIN Total</t>
  </si>
  <si>
    <t>PRIMEINSUR Total</t>
  </si>
  <si>
    <t>PRIMELIFE Total</t>
  </si>
  <si>
    <t>PRIMETEX Total</t>
  </si>
  <si>
    <t>PROGRESLIF Total</t>
  </si>
  <si>
    <t>PROVATIINS Total</t>
  </si>
  <si>
    <t>PTL Total</t>
  </si>
  <si>
    <t>PUBALIBANK Total</t>
  </si>
  <si>
    <t>PURABIGEN Total</t>
  </si>
  <si>
    <t>QUASEMIND Total</t>
  </si>
  <si>
    <t>QUEENSOUTH Total</t>
  </si>
  <si>
    <t>RAHIMAFOOD Total</t>
  </si>
  <si>
    <t>RAHIMTEXT Total</t>
  </si>
  <si>
    <t>RAKCERAMIC Total</t>
  </si>
  <si>
    <t>RANFOUNDRY Total</t>
  </si>
  <si>
    <t>RDFOOD Total</t>
  </si>
  <si>
    <t>RECKITTBEN Total</t>
  </si>
  <si>
    <t>REGENTTEX Total</t>
  </si>
  <si>
    <t>RELIANCINS Total</t>
  </si>
  <si>
    <t>RENATA Total</t>
  </si>
  <si>
    <t>RENWICKJA Total</t>
  </si>
  <si>
    <t>REPUBLIC Total</t>
  </si>
  <si>
    <t>RINGSHINE Total</t>
  </si>
  <si>
    <t>RNSPIN Total</t>
  </si>
  <si>
    <t>ROBI Total</t>
  </si>
  <si>
    <t>RSRMSTEEL Total</t>
  </si>
  <si>
    <t>RUNNERAUTO Total</t>
  </si>
  <si>
    <t>RUPALIBANK Total</t>
  </si>
  <si>
    <t>RUPALIINS Total</t>
  </si>
  <si>
    <t>RUPALILIFE Total</t>
  </si>
  <si>
    <t>SAFKOSPINN Total</t>
  </si>
  <si>
    <t>SAIFPOWER Total</t>
  </si>
  <si>
    <t>SAIHAMCOT Total</t>
  </si>
  <si>
    <t>SAIHAMTEX Total</t>
  </si>
  <si>
    <t>SALAMCRST Total</t>
  </si>
  <si>
    <t>SALVOCHEM Total</t>
  </si>
  <si>
    <t>SAMATALETH Total</t>
  </si>
  <si>
    <t>SAMORITA Total</t>
  </si>
  <si>
    <t>SANDHANINS Total</t>
  </si>
  <si>
    <t>SAPORTL Total</t>
  </si>
  <si>
    <t>SAVAREFR Total</t>
  </si>
  <si>
    <t>SEAPEARL Total</t>
  </si>
  <si>
    <t>SHAHJABANK Total</t>
  </si>
  <si>
    <t>SHASHADNIM Total</t>
  </si>
  <si>
    <t>SHEPHERD Total</t>
  </si>
  <si>
    <t>SHURWID Total</t>
  </si>
  <si>
    <t>SHYAMPSUG Total</t>
  </si>
  <si>
    <t>SIBL Total</t>
  </si>
  <si>
    <t>SILCOPHL Total</t>
  </si>
  <si>
    <t>SILVAPHL Total</t>
  </si>
  <si>
    <t>SIMTEX Total</t>
  </si>
  <si>
    <t>SINGERBD Total</t>
  </si>
  <si>
    <t>SINOBANGLA Total</t>
  </si>
  <si>
    <t>SKTRIMS Total</t>
  </si>
  <si>
    <t>SONALIANSH Total</t>
  </si>
  <si>
    <t>SONALIPAPR Total</t>
  </si>
  <si>
    <t>SONARBAINS Total</t>
  </si>
  <si>
    <t>SONARGAON Total</t>
  </si>
  <si>
    <t>SOUTHEASTB Total</t>
  </si>
  <si>
    <t>SPCERAMICS Total</t>
  </si>
  <si>
    <t>SPCL Total</t>
  </si>
  <si>
    <t>SQUARETEXT Total</t>
  </si>
  <si>
    <t>SQURPHARMA Total</t>
  </si>
  <si>
    <t>SSSTEEL Total</t>
  </si>
  <si>
    <t>STANCERAM Total</t>
  </si>
  <si>
    <t>STANDARINS Total</t>
  </si>
  <si>
    <t>STANDBANKL Total</t>
  </si>
  <si>
    <t>STYLECRAFT Total</t>
  </si>
  <si>
    <t>SUMITPOWER Total</t>
  </si>
  <si>
    <t>SUNLIFEINS Total</t>
  </si>
  <si>
    <t>TAKAFULINS Total</t>
  </si>
  <si>
    <t>TALLUSPIN Total</t>
  </si>
  <si>
    <t>TAUFIKA Total</t>
  </si>
  <si>
    <t>TITASGAS Total</t>
  </si>
  <si>
    <t>TOSRIFA Total</t>
  </si>
  <si>
    <t>TRUSTBANK Total</t>
  </si>
  <si>
    <t>TUNGHAI Total</t>
  </si>
  <si>
    <t>UCB Total</t>
  </si>
  <si>
    <t>UNILEVERCL Total</t>
  </si>
  <si>
    <t>UNIONCAP Total</t>
  </si>
  <si>
    <t>UNIQUEHRL Total</t>
  </si>
  <si>
    <t>UNITEDFIN Total</t>
  </si>
  <si>
    <t>UNITEDINS Total</t>
  </si>
  <si>
    <t>UPGDCL Total</t>
  </si>
  <si>
    <t>USMANIAGL Total</t>
  </si>
  <si>
    <t>UTTARABANK Total</t>
  </si>
  <si>
    <t>UTTARAFIN Total</t>
  </si>
  <si>
    <t>VFSTDL Total</t>
  </si>
  <si>
    <t>WALTONHIL Total</t>
  </si>
  <si>
    <t>WATACHEM Total</t>
  </si>
  <si>
    <t>WMSHIPYARD Total</t>
  </si>
  <si>
    <t>YPL Total</t>
  </si>
  <si>
    <t>ZAHEENSPIN Total</t>
  </si>
  <si>
    <t>ZAHINTEX Total</t>
  </si>
  <si>
    <t>ZEALBANGLA Total</t>
  </si>
  <si>
    <t>Grand Total</t>
  </si>
  <si>
    <t>Year of Redemption*</t>
  </si>
  <si>
    <t>2021</t>
  </si>
  <si>
    <t>MONNOFABR</t>
  </si>
  <si>
    <t>MONOSPOOL</t>
  </si>
  <si>
    <t>PAPERPROC</t>
  </si>
  <si>
    <t>TAMIJTEX</t>
  </si>
  <si>
    <t>MONNOFABR Total</t>
  </si>
  <si>
    <t>MONOSPOOL Total</t>
  </si>
  <si>
    <t>PAPERPROC Total</t>
  </si>
  <si>
    <t>TAMIJTEX Total</t>
  </si>
  <si>
    <t>2018</t>
  </si>
  <si>
    <t>2019</t>
  </si>
  <si>
    <t>2020</t>
  </si>
  <si>
    <t>SONALILIFE</t>
  </si>
  <si>
    <t>SONALILIFE Total</t>
  </si>
  <si>
    <t>9-Jan-31</t>
  </si>
  <si>
    <t>30-Mar-25</t>
  </si>
  <si>
    <t>12-Jan-27</t>
  </si>
  <si>
    <t>5-Mar-28</t>
  </si>
  <si>
    <t>6-Feb-30</t>
  </si>
  <si>
    <t>2-Sep-23</t>
  </si>
  <si>
    <t>24-May-20</t>
  </si>
  <si>
    <t>8-Oct-27</t>
  </si>
  <si>
    <t>28-Oct-19</t>
  </si>
  <si>
    <t>18-Jan-20</t>
  </si>
  <si>
    <t>22-Nov-20</t>
  </si>
  <si>
    <t>7-Feb-31</t>
  </si>
  <si>
    <t>23-May-32</t>
  </si>
  <si>
    <t>9-May-20</t>
  </si>
  <si>
    <t>2-Feb-20</t>
  </si>
  <si>
    <t>7-Jul-21</t>
  </si>
  <si>
    <t>4-Nov-28</t>
  </si>
  <si>
    <t>11-Feb-27</t>
  </si>
  <si>
    <t>14-Jan-26</t>
  </si>
  <si>
    <t>17-Jan-26</t>
  </si>
  <si>
    <t>15-Nov-26</t>
  </si>
  <si>
    <t>BPPL</t>
  </si>
  <si>
    <t>BPPL Total</t>
  </si>
  <si>
    <t>9.43%</t>
  </si>
  <si>
    <t>6.49%</t>
  </si>
  <si>
    <t>5.50%</t>
  </si>
  <si>
    <t>8.15%</t>
  </si>
  <si>
    <t>3.85%</t>
  </si>
  <si>
    <t>WEEKLY MUTUAL FUND INSIGHT- August 02, 2021</t>
  </si>
  <si>
    <t>15.31%</t>
  </si>
  <si>
    <t>10.67%</t>
  </si>
  <si>
    <t>15.97%</t>
  </si>
  <si>
    <t>1.59%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</si>
</sst>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[$-409]d/mmm/yyyy;@"/>
    <numFmt numFmtId="166" formatCode="[$-409]d/mmm/yy;@"/>
    <numFmt numFmtId="167" formatCode="0.00_);\(0.00\)"/>
    <numFmt numFmtId="168" formatCode="0.000"/>
    <numFmt numFmtId="169" formatCode="_(* #,##0.000_);_(* \(#,##0.000\);_(* &quot;-&quot;??_);_(@_)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0.5"/>
      <color rgb="FF000000"/>
      <name val="Book Antiqua"/>
      <family val="1"/>
    </font>
    <font>
      <sz val="10"/>
      <color indexed="8"/>
      <name val="Arial"/>
      <family val="2"/>
    </font>
    <font>
      <b/>
      <sz val="10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color indexed="8"/>
      <name val="Book Antiqua"/>
      <family val="1"/>
    </font>
    <font>
      <sz val="10"/>
      <name val="Arial"/>
      <family val="2"/>
    </font>
    <font>
      <sz val="9.5"/>
      <color indexed="8"/>
      <name val="Book Antiqua"/>
      <family val="1"/>
    </font>
    <font>
      <sz val="9.5"/>
      <color theme="0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b/>
      <sz val="9.5"/>
      <color indexed="8"/>
      <name val="Book Antiqua"/>
      <family val="1"/>
    </font>
    <font>
      <b/>
      <sz val="11"/>
      <color indexed="8"/>
      <name val="Palatino Linotype"/>
      <family val="1"/>
    </font>
    <font>
      <b/>
      <sz val="11"/>
      <name val="Palatino Linotype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Palatino Linotype"/>
      <family val="1"/>
    </font>
    <font>
      <b/>
      <sz val="10"/>
      <name val="Palatino Linotype"/>
      <family val="1"/>
    </font>
    <font>
      <sz val="8"/>
      <color rgb="FF000000"/>
      <name val="Century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2"/>
      <color rgb="FF000000"/>
      <name val="Book Antiqua"/>
      <family val="1"/>
    </font>
    <font>
      <sz val="9"/>
      <color rgb="FF000000"/>
      <name val="Book Antiqua"/>
      <family val="1"/>
    </font>
    <font>
      <sz val="9"/>
      <color rgb="FFFF9224"/>
      <name val="Tahoma Bold"/>
    </font>
    <font>
      <sz val="8"/>
      <color rgb="FF000000"/>
      <name val="Calibri Bold"/>
    </font>
    <font>
      <sz val="8"/>
      <color rgb="FF000000"/>
      <name val="Calibri"/>
      <family val="2"/>
      <scheme val="minor"/>
    </font>
    <font>
      <sz val="9"/>
      <color rgb="FF964605"/>
      <name val="Tahoma Bold"/>
    </font>
    <font>
      <sz val="9"/>
      <color rgb="FF000000"/>
      <name val="Calibri Bold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>
      <alignment vertical="top"/>
    </xf>
    <xf numFmtId="9" fontId="6" fillId="0" borderId="0" applyFont="0" applyFill="0" applyBorder="0" applyAlignment="0" applyProtection="0"/>
    <xf numFmtId="0" fontId="3" fillId="0" borderId="0">
      <alignment vertical="top"/>
    </xf>
    <xf numFmtId="9" fontId="8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7" fillId="0" borderId="0" xfId="3" applyFont="1">
      <alignment vertical="top"/>
    </xf>
    <xf numFmtId="2" fontId="7" fillId="0" borderId="0" xfId="3" applyNumberFormat="1" applyFont="1">
      <alignment vertical="top"/>
    </xf>
    <xf numFmtId="0" fontId="7" fillId="0" borderId="0" xfId="3" applyFont="1" applyFill="1">
      <alignment vertical="top"/>
    </xf>
    <xf numFmtId="0" fontId="7" fillId="0" borderId="0" xfId="3" applyFont="1" applyAlignment="1">
      <alignment horizontal="center" vertical="top"/>
    </xf>
    <xf numFmtId="167" fontId="7" fillId="0" borderId="0" xfId="3" applyNumberFormat="1" applyFont="1" applyAlignment="1">
      <alignment horizontal="center" vertical="top"/>
    </xf>
    <xf numFmtId="0" fontId="4" fillId="2" borderId="1" xfId="1" applyFont="1" applyFill="1" applyBorder="1" applyAlignment="1">
      <alignment horizontal="left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67" fontId="7" fillId="0" borderId="1" xfId="3" applyNumberFormat="1" applyFont="1" applyBorder="1" applyAlignment="1">
      <alignment horizontal="center" vertical="top"/>
    </xf>
    <xf numFmtId="168" fontId="7" fillId="0" borderId="1" xfId="3" applyNumberFormat="1" applyFont="1" applyBorder="1" applyAlignment="1">
      <alignment horizontal="center" vertical="top"/>
    </xf>
    <xf numFmtId="10" fontId="7" fillId="0" borderId="1" xfId="4" applyNumberFormat="1" applyFont="1" applyBorder="1" applyAlignment="1">
      <alignment horizontal="center" vertical="top"/>
    </xf>
    <xf numFmtId="167" fontId="7" fillId="0" borderId="1" xfId="4" applyNumberFormat="1" applyFont="1" applyBorder="1" applyAlignment="1">
      <alignment horizontal="center" vertical="top"/>
    </xf>
    <xf numFmtId="0" fontId="9" fillId="0" borderId="0" xfId="3" applyFont="1">
      <alignment vertical="top"/>
    </xf>
    <xf numFmtId="2" fontId="9" fillId="0" borderId="0" xfId="3" applyNumberFormat="1" applyFont="1">
      <alignment vertical="top"/>
    </xf>
    <xf numFmtId="1" fontId="7" fillId="0" borderId="1" xfId="3" applyNumberFormat="1" applyFont="1" applyBorder="1" applyAlignment="1">
      <alignment horizontal="center" vertical="top"/>
    </xf>
    <xf numFmtId="167" fontId="9" fillId="0" borderId="0" xfId="3" applyNumberFormat="1" applyFont="1">
      <alignment vertical="top"/>
    </xf>
    <xf numFmtId="10" fontId="9" fillId="0" borderId="0" xfId="4" applyNumberFormat="1" applyFont="1" applyAlignment="1">
      <alignment vertical="top"/>
    </xf>
    <xf numFmtId="167" fontId="10" fillId="0" borderId="0" xfId="3" applyNumberFormat="1" applyFont="1">
      <alignment vertical="top"/>
    </xf>
    <xf numFmtId="0" fontId="14" fillId="4" borderId="2" xfId="1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left" vertical="center" wrapText="1"/>
    </xf>
    <xf numFmtId="2" fontId="14" fillId="3" borderId="2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left" vertical="center" wrapText="1"/>
    </xf>
    <xf numFmtId="167" fontId="7" fillId="0" borderId="1" xfId="3" applyNumberFormat="1" applyFont="1" applyBorder="1" applyAlignment="1">
      <alignment horizontal="center" vertical="center"/>
    </xf>
    <xf numFmtId="167" fontId="7" fillId="0" borderId="1" xfId="4" applyNumberFormat="1" applyFont="1" applyBorder="1" applyAlignment="1">
      <alignment horizontal="center" vertical="center"/>
    </xf>
    <xf numFmtId="10" fontId="7" fillId="0" borderId="1" xfId="2" applyNumberFormat="1" applyFont="1" applyBorder="1" applyAlignment="1">
      <alignment horizontal="center" vertical="center"/>
    </xf>
    <xf numFmtId="2" fontId="7" fillId="0" borderId="1" xfId="3" applyNumberFormat="1" applyFont="1" applyBorder="1" applyAlignment="1">
      <alignment horizontal="center" vertical="center"/>
    </xf>
    <xf numFmtId="0" fontId="15" fillId="0" borderId="0" xfId="3" applyFont="1">
      <alignment vertical="top"/>
    </xf>
    <xf numFmtId="167" fontId="15" fillId="0" borderId="0" xfId="3" applyNumberFormat="1" applyFont="1">
      <alignment vertical="top"/>
    </xf>
    <xf numFmtId="10" fontId="15" fillId="0" borderId="0" xfId="4" applyNumberFormat="1" applyFont="1" applyAlignment="1">
      <alignment vertical="top"/>
    </xf>
    <xf numFmtId="2" fontId="15" fillId="0" borderId="0" xfId="3" applyNumberFormat="1" applyFont="1">
      <alignment vertical="top"/>
    </xf>
    <xf numFmtId="0" fontId="14" fillId="0" borderId="0" xfId="3" applyFont="1">
      <alignment vertical="top"/>
    </xf>
    <xf numFmtId="2" fontId="16" fillId="0" borderId="0" xfId="0" applyNumberFormat="1" applyFont="1" applyFill="1" applyBorder="1"/>
    <xf numFmtId="2" fontId="17" fillId="0" borderId="1" xfId="0" applyNumberFormat="1" applyFont="1" applyFill="1" applyBorder="1"/>
    <xf numFmtId="10" fontId="17" fillId="7" borderId="1" xfId="0" applyNumberFormat="1" applyFont="1" applyFill="1" applyBorder="1" applyAlignment="1">
      <alignment horizontal="center"/>
    </xf>
    <xf numFmtId="10" fontId="18" fillId="8" borderId="1" xfId="2" applyNumberFormat="1" applyFont="1" applyFill="1" applyBorder="1"/>
    <xf numFmtId="0" fontId="18" fillId="8" borderId="1" xfId="0" applyFont="1" applyFill="1" applyBorder="1"/>
    <xf numFmtId="43" fontId="18" fillId="0" borderId="1" xfId="13" applyFont="1" applyFill="1" applyBorder="1" applyAlignment="1">
      <alignment horizontal="right"/>
    </xf>
    <xf numFmtId="169" fontId="18" fillId="0" borderId="1" xfId="13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/>
    </xf>
    <xf numFmtId="0" fontId="19" fillId="0" borderId="0" xfId="0" applyFont="1" applyFill="1"/>
    <xf numFmtId="2" fontId="20" fillId="0" borderId="0" xfId="0" applyNumberFormat="1" applyFont="1" applyFill="1" applyBorder="1"/>
    <xf numFmtId="2" fontId="21" fillId="8" borderId="1" xfId="0" applyNumberFormat="1" applyFont="1" applyFill="1" applyBorder="1"/>
    <xf numFmtId="10" fontId="19" fillId="0" borderId="1" xfId="0" applyNumberFormat="1" applyFont="1" applyFill="1" applyBorder="1" applyAlignment="1">
      <alignment horizontal="center"/>
    </xf>
    <xf numFmtId="10" fontId="19" fillId="8" borderId="1" xfId="0" applyNumberFormat="1" applyFont="1" applyFill="1" applyBorder="1" applyAlignment="1">
      <alignment horizontal="center"/>
    </xf>
    <xf numFmtId="10" fontId="19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/>
    </xf>
    <xf numFmtId="0" fontId="18" fillId="9" borderId="1" xfId="0" applyFont="1" applyFill="1" applyBorder="1"/>
    <xf numFmtId="0" fontId="18" fillId="0" borderId="1" xfId="0" applyFont="1" applyFill="1" applyBorder="1"/>
    <xf numFmtId="49" fontId="2" fillId="10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49" fontId="22" fillId="0" borderId="0" xfId="0" applyNumberFormat="1" applyFont="1"/>
    <xf numFmtId="49" fontId="2" fillId="0" borderId="1" xfId="0" applyNumberFormat="1" applyFont="1" applyFill="1" applyBorder="1" applyAlignment="1">
      <alignment horizontal="center"/>
    </xf>
    <xf numFmtId="0" fontId="0" fillId="0" borderId="0" xfId="0"/>
    <xf numFmtId="49" fontId="22" fillId="0" borderId="0" xfId="0" applyNumberFormat="1" applyFont="1"/>
    <xf numFmtId="1" fontId="22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7" fontId="22" fillId="0" borderId="0" xfId="0" applyNumberFormat="1" applyFont="1"/>
    <xf numFmtId="0" fontId="24" fillId="0" borderId="0" xfId="0" applyFont="1"/>
    <xf numFmtId="166" fontId="1" fillId="0" borderId="0" xfId="0" applyNumberFormat="1" applyFont="1"/>
    <xf numFmtId="1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43" fontId="1" fillId="0" borderId="1" xfId="13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49" fontId="25" fillId="10" borderId="1" xfId="0" applyNumberFormat="1" applyFont="1" applyFill="1" applyBorder="1" applyAlignment="1">
      <alignment horizontal="center"/>
    </xf>
    <xf numFmtId="0" fontId="0" fillId="0" borderId="0" xfId="0"/>
    <xf numFmtId="49" fontId="26" fillId="0" borderId="1" xfId="0" applyNumberFormat="1" applyFont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0" fillId="0" borderId="0" xfId="0"/>
    <xf numFmtId="49" fontId="22" fillId="0" borderId="0" xfId="0" applyNumberFormat="1" applyFont="1"/>
    <xf numFmtId="1" fontId="22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7" fontId="22" fillId="0" borderId="0" xfId="0" applyNumberFormat="1" applyFont="1"/>
    <xf numFmtId="2" fontId="22" fillId="0" borderId="0" xfId="0" applyNumberFormat="1" applyFont="1"/>
    <xf numFmtId="0" fontId="0" fillId="0" borderId="0" xfId="0"/>
    <xf numFmtId="49" fontId="28" fillId="0" borderId="0" xfId="0" applyNumberFormat="1" applyFont="1"/>
    <xf numFmtId="49" fontId="27" fillId="0" borderId="0" xfId="0" applyNumberFormat="1" applyFont="1" applyAlignment="1"/>
    <xf numFmtId="49" fontId="28" fillId="0" borderId="0" xfId="0" applyNumberFormat="1" applyFont="1" applyAlignment="1"/>
    <xf numFmtId="49" fontId="29" fillId="0" borderId="0" xfId="0" applyNumberFormat="1" applyFont="1" applyAlignment="1"/>
    <xf numFmtId="0" fontId="0" fillId="11" borderId="0" xfId="0" applyFill="1"/>
    <xf numFmtId="49" fontId="28" fillId="11" borderId="0" xfId="0" applyNumberFormat="1" applyFont="1" applyFill="1"/>
    <xf numFmtId="1" fontId="28" fillId="11" borderId="0" xfId="0" applyNumberFormat="1" applyFont="1" applyFill="1"/>
    <xf numFmtId="0" fontId="23" fillId="2" borderId="1" xfId="1" applyFont="1" applyFill="1" applyBorder="1" applyAlignment="1">
      <alignment horizontal="center" vertical="center" wrapText="1"/>
    </xf>
    <xf numFmtId="2" fontId="0" fillId="0" borderId="0" xfId="0" applyNumberFormat="1"/>
    <xf numFmtId="0" fontId="0" fillId="10" borderId="0" xfId="0" applyFill="1"/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/>
    </xf>
    <xf numFmtId="0" fontId="0" fillId="0" borderId="0" xfId="0"/>
    <xf numFmtId="49" fontId="28" fillId="0" borderId="0" xfId="0" applyNumberFormat="1" applyFont="1"/>
    <xf numFmtId="1" fontId="28" fillId="0" borderId="0" xfId="0" applyNumberFormat="1" applyFont="1"/>
    <xf numFmtId="49" fontId="28" fillId="0" borderId="0" xfId="0" applyNumberFormat="1" applyFont="1" applyAlignment="1"/>
    <xf numFmtId="49" fontId="29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0" fillId="0" borderId="0" xfId="0"/>
    <xf numFmtId="49" fontId="30" fillId="0" borderId="0" xfId="0" applyNumberFormat="1" applyFont="1" applyAlignment="1"/>
    <xf numFmtId="49" fontId="28" fillId="0" borderId="0" xfId="0" applyNumberFormat="1" applyFont="1" applyAlignment="1"/>
    <xf numFmtId="49" fontId="32" fillId="0" borderId="0" xfId="0" applyNumberFormat="1" applyFont="1" applyAlignment="1"/>
    <xf numFmtId="0" fontId="0" fillId="0" borderId="0" xfId="0"/>
    <xf numFmtId="49" fontId="30" fillId="0" borderId="0" xfId="0" applyNumberFormat="1" applyFont="1" applyAlignment="1"/>
    <xf numFmtId="49" fontId="28" fillId="0" borderId="0" xfId="0" applyNumberFormat="1" applyFont="1" applyAlignment="1"/>
    <xf numFmtId="49" fontId="31" fillId="0" borderId="0" xfId="0" applyNumberFormat="1" applyFont="1" applyAlignment="1"/>
    <xf numFmtId="0" fontId="0" fillId="0" borderId="0" xfId="0" applyAlignment="1">
      <alignment horizontal="left"/>
    </xf>
    <xf numFmtId="49" fontId="25" fillId="0" borderId="1" xfId="0" applyNumberFormat="1" applyFont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3" fontId="0" fillId="0" borderId="0" xfId="0" applyNumberFormat="1"/>
    <xf numFmtId="0" fontId="33" fillId="0" borderId="0" xfId="0" applyFont="1"/>
    <xf numFmtId="49" fontId="29" fillId="0" borderId="0" xfId="0" applyNumberFormat="1" applyFont="1"/>
    <xf numFmtId="0" fontId="29" fillId="0" borderId="0" xfId="0" applyFont="1"/>
    <xf numFmtId="9" fontId="29" fillId="0" borderId="0" xfId="0" applyNumberFormat="1" applyFont="1"/>
    <xf numFmtId="10" fontId="29" fillId="0" borderId="0" xfId="0" applyNumberFormat="1" applyFont="1"/>
    <xf numFmtId="3" fontId="29" fillId="0" borderId="0" xfId="0" applyNumberFormat="1" applyFont="1"/>
    <xf numFmtId="164" fontId="29" fillId="0" borderId="0" xfId="0" applyNumberFormat="1" applyFont="1"/>
    <xf numFmtId="49" fontId="29" fillId="0" borderId="0" xfId="0" applyNumberFormat="1" applyFont="1" applyAlignment="1"/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15" fontId="0" fillId="0" borderId="0" xfId="0" applyNumberFormat="1"/>
    <xf numFmtId="9" fontId="1" fillId="0" borderId="1" xfId="2" applyFont="1" applyBorder="1" applyAlignment="1">
      <alignment horizontal="center" vertical="center"/>
    </xf>
    <xf numFmtId="0" fontId="0" fillId="0" borderId="0" xfId="0"/>
    <xf numFmtId="49" fontId="29" fillId="0" borderId="0" xfId="0" applyNumberFormat="1" applyFont="1"/>
    <xf numFmtId="0" fontId="29" fillId="0" borderId="0" xfId="0" applyFont="1"/>
    <xf numFmtId="9" fontId="29" fillId="0" borderId="0" xfId="0" applyNumberFormat="1" applyFont="1"/>
    <xf numFmtId="10" fontId="29" fillId="0" borderId="0" xfId="0" applyNumberFormat="1" applyFont="1"/>
    <xf numFmtId="3" fontId="29" fillId="0" borderId="0" xfId="0" applyNumberFormat="1" applyFont="1"/>
    <xf numFmtId="2" fontId="29" fillId="0" borderId="0" xfId="0" applyNumberFormat="1" applyFont="1"/>
    <xf numFmtId="49" fontId="29" fillId="0" borderId="0" xfId="0" applyNumberFormat="1" applyFont="1" applyAlignment="1"/>
    <xf numFmtId="0" fontId="0" fillId="0" borderId="0" xfId="0"/>
    <xf numFmtId="49" fontId="29" fillId="0" borderId="0" xfId="0" applyNumberFormat="1" applyFont="1"/>
    <xf numFmtId="0" fontId="29" fillId="0" borderId="0" xfId="0" applyFont="1"/>
    <xf numFmtId="9" fontId="29" fillId="0" borderId="0" xfId="0" applyNumberFormat="1" applyFont="1"/>
    <xf numFmtId="10" fontId="29" fillId="0" borderId="0" xfId="0" applyNumberFormat="1" applyFont="1"/>
    <xf numFmtId="3" fontId="29" fillId="0" borderId="0" xfId="0" applyNumberFormat="1" applyFont="1"/>
    <xf numFmtId="164" fontId="29" fillId="0" borderId="0" xfId="0" applyNumberFormat="1" applyFont="1"/>
    <xf numFmtId="2" fontId="29" fillId="0" borderId="0" xfId="0" applyNumberFormat="1" applyFont="1"/>
    <xf numFmtId="49" fontId="29" fillId="0" borderId="0" xfId="0" applyNumberFormat="1" applyFont="1" applyAlignment="1"/>
    <xf numFmtId="10" fontId="0" fillId="0" borderId="0" xfId="0" applyNumberFormat="1"/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23" fillId="2" borderId="6" xfId="1" applyFont="1" applyFill="1" applyBorder="1" applyAlignment="1">
      <alignment horizontal="left" vertical="center" wrapText="1"/>
    </xf>
    <xf numFmtId="0" fontId="23" fillId="2" borderId="7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right" vertical="center" wrapText="1"/>
    </xf>
    <xf numFmtId="0" fontId="14" fillId="0" borderId="4" xfId="1" applyFont="1" applyFill="1" applyBorder="1" applyAlignment="1">
      <alignment horizontal="righ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2" fontId="14" fillId="6" borderId="2" xfId="1" applyNumberFormat="1" applyFont="1" applyFill="1" applyBorder="1" applyAlignment="1">
      <alignment horizontal="center" vertical="center" wrapText="1"/>
    </xf>
    <xf numFmtId="2" fontId="14" fillId="6" borderId="3" xfId="1" applyNumberFormat="1" applyFont="1" applyFill="1" applyBorder="1" applyAlignment="1">
      <alignment horizontal="center" vertical="center" wrapText="1"/>
    </xf>
    <xf numFmtId="2" fontId="14" fillId="6" borderId="4" xfId="1" applyNumberFormat="1" applyFont="1" applyFill="1" applyBorder="1" applyAlignment="1">
      <alignment horizontal="center" vertical="center" wrapText="1"/>
    </xf>
  </cellXfs>
  <cellStyles count="14">
    <cellStyle name="Comma" xfId="13" builtinId="3"/>
    <cellStyle name="Comma 2" xfId="5"/>
    <cellStyle name="Comma 3" xfId="6"/>
    <cellStyle name="Comma 3 2" xfId="7"/>
    <cellStyle name="Normal" xfId="0" builtinId="0"/>
    <cellStyle name="Normal 2" xfId="3"/>
    <cellStyle name="Normal 3" xfId="8"/>
    <cellStyle name="Normal 4" xfId="9"/>
    <cellStyle name="Normal 5" xfId="10"/>
    <cellStyle name="Normal_Sheet1 2" xfId="1"/>
    <cellStyle name="Percent" xfId="2" builtinId="5"/>
    <cellStyle name="Percent 2" xfId="4"/>
    <cellStyle name="Percent 2 2" xfId="11"/>
    <cellStyle name="Percent 3" xfId="12"/>
  </cellStyles>
  <dxfs count="7">
    <dxf>
      <fill>
        <patternFill>
          <bgColor rgb="FF9FFFCA"/>
        </patternFill>
      </fill>
    </dxf>
    <dxf>
      <fill>
        <patternFill>
          <bgColor rgb="FFFFA7A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BFFC8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280949</xdr:colOff>
      <xdr:row>0</xdr:row>
      <xdr:rowOff>128869</xdr:rowOff>
    </xdr:from>
    <xdr:to>
      <xdr:col>17</xdr:col>
      <xdr:colOff>598715</xdr:colOff>
      <xdr:row>3</xdr:row>
      <xdr:rowOff>167900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2378" y="128869"/>
          <a:ext cx="3202480" cy="651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tabSelected="1" zoomScale="70" zoomScaleNormal="70" workbookViewId="0">
      <selection activeCell="Z44" sqref="A1:Z44"/>
    </sheetView>
  </sheetViews>
  <sheetFormatPr defaultRowHeight="15.75" x14ac:dyDescent="0.25"/>
  <cols>
    <col min="1" max="1" width="18.42578125" style="1" bestFit="1" customWidth="1"/>
    <col min="2" max="2" width="17.5703125" style="1" bestFit="1" customWidth="1"/>
    <col min="3" max="3" width="8" style="1" customWidth="1"/>
    <col min="4" max="4" width="10.140625" style="1" customWidth="1"/>
    <col min="5" max="9" width="8.85546875" style="1" customWidth="1"/>
    <col min="10" max="10" width="10.42578125" style="1" customWidth="1"/>
    <col min="11" max="11" width="10.7109375" style="1" customWidth="1"/>
    <col min="12" max="12" width="9.5703125" style="1" customWidth="1"/>
    <col min="13" max="13" width="8.5703125" style="1" hidden="1" customWidth="1"/>
    <col min="14" max="14" width="7.28515625" style="1" hidden="1" customWidth="1"/>
    <col min="15" max="15" width="12.42578125" style="63" customWidth="1"/>
    <col min="16" max="16" width="14.7109375" style="1" hidden="1" customWidth="1"/>
    <col min="17" max="17" width="13.7109375" style="64" hidden="1" customWidth="1"/>
    <col min="18" max="18" width="10" style="1" customWidth="1"/>
    <col min="19" max="19" width="13.7109375" style="1" customWidth="1"/>
    <col min="20" max="22" width="14.5703125" style="1" bestFit="1" customWidth="1"/>
    <col min="23" max="23" width="11" style="1" customWidth="1"/>
    <col min="24" max="24" width="10.28515625" style="1" customWidth="1"/>
    <col min="25" max="25" width="11.42578125" style="1" customWidth="1"/>
    <col min="26" max="16384" width="9.140625" style="1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  <c r="P1" s="91"/>
      <c r="Q1" s="93"/>
      <c r="R1" s="91"/>
      <c r="S1" s="91"/>
      <c r="T1" s="91"/>
      <c r="U1" s="91"/>
      <c r="V1" s="91"/>
      <c r="W1" s="91"/>
      <c r="X1" s="91"/>
      <c r="Y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  <c r="P2" s="91"/>
      <c r="Q2" s="93"/>
      <c r="R2" s="91"/>
      <c r="S2" s="91"/>
      <c r="T2" s="91"/>
      <c r="U2" s="91"/>
      <c r="V2" s="91"/>
      <c r="W2" s="91"/>
      <c r="X2" s="91"/>
      <c r="Y2" s="91"/>
    </row>
    <row r="3" spans="1:28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  <c r="P3" s="91"/>
      <c r="Q3" s="93"/>
      <c r="R3" s="91"/>
      <c r="S3" s="91"/>
      <c r="T3" s="91"/>
      <c r="U3" s="91"/>
      <c r="V3" s="91"/>
      <c r="W3" s="91"/>
      <c r="X3" s="91"/>
      <c r="Y3" s="91"/>
    </row>
    <row r="4" spans="1:28" ht="23.25" customHeigh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P4" s="91"/>
      <c r="Q4" s="93"/>
      <c r="R4" s="91"/>
      <c r="S4" s="91"/>
      <c r="T4" s="91"/>
      <c r="U4" s="91"/>
      <c r="V4" s="91"/>
      <c r="W4" s="91"/>
      <c r="X4" s="91"/>
      <c r="Y4" s="91"/>
    </row>
    <row r="5" spans="1:28" ht="16.5" x14ac:dyDescent="0.25">
      <c r="A5" s="162" t="s">
        <v>1051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</row>
    <row r="6" spans="1:28" s="62" customFormat="1" ht="24" customHeight="1" x14ac:dyDescent="0.3">
      <c r="A6" s="160" t="s">
        <v>0</v>
      </c>
      <c r="B6" s="160" t="s">
        <v>37</v>
      </c>
      <c r="C6" s="160" t="s">
        <v>48</v>
      </c>
      <c r="D6" s="160" t="s">
        <v>47</v>
      </c>
      <c r="E6" s="160" t="s">
        <v>36</v>
      </c>
      <c r="F6" s="160" t="s">
        <v>38</v>
      </c>
      <c r="G6" s="160" t="s">
        <v>43</v>
      </c>
      <c r="H6" s="160" t="s">
        <v>44</v>
      </c>
      <c r="I6" s="160" t="s">
        <v>45</v>
      </c>
      <c r="J6" s="160" t="s">
        <v>246</v>
      </c>
      <c r="K6" s="160" t="s">
        <v>39</v>
      </c>
      <c r="L6" s="160" t="s">
        <v>40</v>
      </c>
      <c r="M6" s="160" t="s">
        <v>41</v>
      </c>
      <c r="N6" s="88" t="s">
        <v>1</v>
      </c>
      <c r="O6" s="160" t="s">
        <v>2</v>
      </c>
      <c r="P6" s="88"/>
      <c r="Q6" s="160" t="s">
        <v>42</v>
      </c>
      <c r="R6" s="160" t="s">
        <v>85</v>
      </c>
      <c r="S6" s="160" t="s">
        <v>86</v>
      </c>
      <c r="T6" s="163" t="s">
        <v>87</v>
      </c>
      <c r="U6" s="164"/>
      <c r="V6" s="164"/>
      <c r="W6" s="165"/>
      <c r="X6" s="138" t="s">
        <v>238</v>
      </c>
      <c r="Y6" s="138" t="s">
        <v>268</v>
      </c>
      <c r="Z6" s="138" t="s">
        <v>269</v>
      </c>
    </row>
    <row r="7" spans="1:28" s="62" customFormat="1" ht="24" customHeight="1" x14ac:dyDescent="0.3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88"/>
      <c r="O7" s="161"/>
      <c r="P7" s="88"/>
      <c r="Q7" s="161"/>
      <c r="R7" s="161"/>
      <c r="S7" s="161"/>
      <c r="T7" s="88">
        <v>2018</v>
      </c>
      <c r="U7" s="88">
        <v>2019</v>
      </c>
      <c r="V7" s="88">
        <v>2020</v>
      </c>
      <c r="W7" s="88">
        <v>2021</v>
      </c>
      <c r="X7" s="139"/>
      <c r="Y7" s="139"/>
      <c r="Z7" s="139"/>
    </row>
    <row r="8" spans="1:28" ht="20.100000000000001" customHeight="1" x14ac:dyDescent="0.25">
      <c r="A8" s="94" t="s">
        <v>67</v>
      </c>
      <c r="B8" s="94" t="s">
        <v>3</v>
      </c>
      <c r="C8" s="95">
        <f>VLOOKUP(A8:A44,data!B:N,5,0)</f>
        <v>0.63566446888122774</v>
      </c>
      <c r="D8" s="95">
        <f>VLOOKUP(A:A,INFO!B:U,11,0)</f>
        <v>2899.23</v>
      </c>
      <c r="E8" s="96">
        <f>VLOOKUP(A8:A44,data!B:N,6,0)</f>
        <v>6.3</v>
      </c>
      <c r="F8" s="94" t="s">
        <v>4</v>
      </c>
      <c r="G8" s="97">
        <f>VLOOKUP(A:A,INFO!B:U,5,0)</f>
        <v>8.9</v>
      </c>
      <c r="H8" s="97">
        <f>VLOOKUP(A:A,INFO!B:U,6,0)</f>
        <v>4.0210843373493974</v>
      </c>
      <c r="I8" s="97">
        <f>VLOOKUP(A:A,INFO!B:U,7,0)</f>
        <v>18.285</v>
      </c>
      <c r="J8" s="97">
        <f>VLOOKUP(A:A,INFO!B:U,8,0)</f>
        <v>2.2133333333333334</v>
      </c>
      <c r="K8" s="98">
        <f>VLOOKUP(A:A,INFO!A4:U40,10,0)</f>
        <v>12.19</v>
      </c>
      <c r="L8" s="98">
        <f>VLOOKUP(A:A,INFO!A4:U40,11,0)</f>
        <v>11.79</v>
      </c>
      <c r="M8" s="99">
        <f>VLOOKUP(A8:A44,data!B:AE,14,0)</f>
        <v>0.75</v>
      </c>
      <c r="N8" s="99"/>
      <c r="O8" s="100" t="str">
        <f>VLOOKUP(MF!A8:A44,EBL!A4:O39,15,0)</f>
        <v>19-Sep-30</v>
      </c>
      <c r="P8" s="101">
        <f ca="1">NOW()-1</f>
        <v>44409.788984259256</v>
      </c>
      <c r="Q8" s="102">
        <f t="shared" ref="Q8:Q38" ca="1" si="0">O8-P8</f>
        <v>-33189.788984259256</v>
      </c>
      <c r="R8" s="103">
        <f>G8/K8</f>
        <v>0.73010664479081222</v>
      </c>
      <c r="S8" s="65">
        <f>K8-L8</f>
        <v>0.40000000000000036</v>
      </c>
      <c r="T8" s="65" t="str">
        <f>VLOOKUP(A8:A44,EBL!A4:O39,8,0)</f>
        <v>2%C, 6%</v>
      </c>
      <c r="U8" s="65" t="str">
        <f>VLOOKUP(A8:A44,EBL!A4:O39,9,0)</f>
        <v>3%C</v>
      </c>
      <c r="V8" s="65" t="str">
        <f>VLOOKUP(A8:A44,EBL!A4:O39,10,0)</f>
        <v>No Dividend</v>
      </c>
      <c r="W8" s="141">
        <f>VLOOKUP(A8:A44,EBL!A4:O39,11,0)</f>
        <v>0</v>
      </c>
      <c r="X8" s="66" t="str">
        <f>VLOOKUP(A8:A44,EBL!A4:O39,12,0)</f>
        <v>-</v>
      </c>
      <c r="Y8" s="104">
        <f>VLOOKUP(A8:A44,'weekly total'!A:D,4,0)</f>
        <v>29.054262000000001</v>
      </c>
      <c r="Z8" s="104">
        <f>VLOOKUP(A8:A44,'weekly total'!A:D,3,0)</f>
        <v>253.31799999999998</v>
      </c>
      <c r="AB8" s="1">
        <v>1000000</v>
      </c>
    </row>
    <row r="9" spans="1:28" ht="20.100000000000001" customHeight="1" x14ac:dyDescent="0.25">
      <c r="A9" s="94" t="s">
        <v>5</v>
      </c>
      <c r="B9" s="94" t="s">
        <v>6</v>
      </c>
      <c r="C9" s="95">
        <f>VLOOKUP(A9:A45,data!B:N,5,0)</f>
        <v>0.81628597922760371</v>
      </c>
      <c r="D9" s="95">
        <f>VLOOKUP(A:A,INFO!B:U,11,0)</f>
        <v>200</v>
      </c>
      <c r="E9" s="96">
        <f>VLOOKUP(A9:A45,data!B:N,6,0)</f>
        <v>20.6</v>
      </c>
      <c r="F9" s="94" t="s">
        <v>7</v>
      </c>
      <c r="G9" s="97">
        <f>VLOOKUP(A:A,INFO!B:U,5,0)</f>
        <v>20.7</v>
      </c>
      <c r="H9" s="97">
        <f>VLOOKUP(A:A,INFO!B:U,6,0)</f>
        <v>21.122448979591837</v>
      </c>
      <c r="I9" s="97">
        <f>VLOOKUP(A:A,INFO!B:U,7,0)</f>
        <v>21.27</v>
      </c>
      <c r="J9" s="97">
        <f>VLOOKUP(A:A,INFO!B:U,8,0)</f>
        <v>0.98</v>
      </c>
      <c r="K9" s="98">
        <f>VLOOKUP(A:A,INFO!A5:U41,10,0)</f>
        <v>14.18</v>
      </c>
      <c r="L9" s="98">
        <f>VLOOKUP(A:A,INFO!A5:U41,11,0)</f>
        <v>18.45</v>
      </c>
      <c r="M9" s="99">
        <f>VLOOKUP(A9:A45,data!B:AE,14,0)</f>
        <v>0.97989999999999999</v>
      </c>
      <c r="N9" s="94"/>
      <c r="O9" s="100" t="str">
        <f>VLOOKUP(MF!A9:A45,EBL!A5:O40,15,0)</f>
        <v>14-Mar-29</v>
      </c>
      <c r="P9" s="101">
        <f t="shared" ref="P9:P44" ca="1" si="1">NOW()-1</f>
        <v>44409.788984259256</v>
      </c>
      <c r="Q9" s="102">
        <f t="shared" ca="1" si="0"/>
        <v>2781.2110157407442</v>
      </c>
      <c r="R9" s="103">
        <f t="shared" ref="R9:R44" si="2">G9/K9</f>
        <v>1.4598025387870239</v>
      </c>
      <c r="S9" s="65">
        <f t="shared" ref="S9:S44" si="3">K9-L9</f>
        <v>-4.2699999999999996</v>
      </c>
      <c r="T9" s="65" t="str">
        <f>VLOOKUP(A9:A45,EBL!A5:O40,8,0)</f>
        <v>8.5%C</v>
      </c>
      <c r="U9" s="65" t="str">
        <f>VLOOKUP(A9:A45,EBL!A5:O40,9,0)</f>
        <v>7%C</v>
      </c>
      <c r="V9" s="65" t="str">
        <f>VLOOKUP(A9:A45,EBL!A5:O40,10,0)</f>
        <v>8%C</v>
      </c>
      <c r="W9" s="141">
        <f>VLOOKUP(A9:A45,EBL!A5:O40,11,0)</f>
        <v>0</v>
      </c>
      <c r="X9" s="66">
        <f>VLOOKUP(A9:A45,EBL!A5:O40,12,0)</f>
        <v>4.7300000000000002E-2</v>
      </c>
      <c r="Y9" s="104">
        <f>VLOOKUP(A9:A45,'weekly total'!A:D,4,0)</f>
        <v>3.4718040000000001</v>
      </c>
      <c r="Z9" s="104">
        <f>VLOOKUP(A9:A45,'weekly total'!A:D,3,0)</f>
        <v>73.944000000000003</v>
      </c>
    </row>
    <row r="10" spans="1:28" ht="20.100000000000001" customHeight="1" x14ac:dyDescent="0.25">
      <c r="A10" s="94" t="s">
        <v>68</v>
      </c>
      <c r="B10" s="94" t="s">
        <v>3</v>
      </c>
      <c r="C10" s="95">
        <f>VLOOKUP(A10:A46,data!B:N,5,0)</f>
        <v>0.24368623387535351</v>
      </c>
      <c r="D10" s="95">
        <f>VLOOKUP(A:A,INFO!B:U,11,0)</f>
        <v>2390.9</v>
      </c>
      <c r="E10" s="96">
        <f>VLOOKUP(A10:A46,data!B:N,6,0)</f>
        <v>6.3</v>
      </c>
      <c r="F10" s="94" t="s">
        <v>4</v>
      </c>
      <c r="G10" s="97">
        <f>VLOOKUP(A:A,INFO!B:U,5,0)</f>
        <v>7.8</v>
      </c>
      <c r="H10" s="97">
        <f>VLOOKUP(A:A,INFO!B:U,6,0)</f>
        <v>3.214285714285714</v>
      </c>
      <c r="I10" s="97">
        <f>VLOOKUP(A:A,INFO!B:U,7,0)</f>
        <v>18.315000000000001</v>
      </c>
      <c r="J10" s="97">
        <f>VLOOKUP(A:A,INFO!B:U,8,0)</f>
        <v>2.4266666666666667</v>
      </c>
      <c r="K10" s="98">
        <f>VLOOKUP(A:A,INFO!A6:U42,10,0)</f>
        <v>12.21</v>
      </c>
      <c r="L10" s="98">
        <f>VLOOKUP(A:A,INFO!A6:U42,11,0)</f>
        <v>11.73</v>
      </c>
      <c r="M10" s="99">
        <f>VLOOKUP(A10:A46,data!B:AE,14,0)</f>
        <v>0.82399999999999995</v>
      </c>
      <c r="N10" s="99"/>
      <c r="O10" s="100" t="str">
        <f>VLOOKUP(MF!A10:A46,EBL!A6:O41,15,0)</f>
        <v>10-Jan-32</v>
      </c>
      <c r="P10" s="101">
        <f t="shared" ca="1" si="1"/>
        <v>44409.788984259256</v>
      </c>
      <c r="Q10" s="102">
        <f t="shared" ca="1" si="0"/>
        <v>-32711.788984259256</v>
      </c>
      <c r="R10" s="103">
        <f t="shared" si="2"/>
        <v>0.63882063882063878</v>
      </c>
      <c r="S10" s="65">
        <f t="shared" si="3"/>
        <v>0.48000000000000043</v>
      </c>
      <c r="T10" s="65" t="str">
        <f>VLOOKUP(A10:A46,EBL!A6:O40,8,0)</f>
        <v>2%C, 8%</v>
      </c>
      <c r="U10" s="65" t="str">
        <f>VLOOKUP(A10:A46,EBL!A6:O40,9,0)</f>
        <v>3%C</v>
      </c>
      <c r="V10" s="65" t="str">
        <f>VLOOKUP(A10:A46,EBL!A6:O41,10,0)</f>
        <v>No Dividend</v>
      </c>
      <c r="W10" s="141">
        <f>VLOOKUP(A10:A46,EBL!A6:O41,11,0)</f>
        <v>0</v>
      </c>
      <c r="X10" s="66" t="str">
        <f>VLOOKUP(A10:A46,EBL!A6:O41,12,0)</f>
        <v>-</v>
      </c>
      <c r="Y10" s="104">
        <f>VLOOKUP(A10:A46,'weekly total'!A:D,4,0)</f>
        <v>17.945135000000001</v>
      </c>
      <c r="Z10" s="104">
        <f>VLOOKUP(A10:A46,'weekly total'!A:D,3,0)</f>
        <v>139.422</v>
      </c>
    </row>
    <row r="11" spans="1:28" ht="20.100000000000001" customHeight="1" x14ac:dyDescent="0.25">
      <c r="A11" s="94" t="s">
        <v>9</v>
      </c>
      <c r="B11" s="94" t="s">
        <v>10</v>
      </c>
      <c r="C11" s="95">
        <f>VLOOKUP(A11:A47,data!B:N,5,0)</f>
        <v>0.69599259229490207</v>
      </c>
      <c r="D11" s="95">
        <f>VLOOKUP(A:A,INFO!B:U,11,0)</f>
        <v>1000</v>
      </c>
      <c r="E11" s="96">
        <f>VLOOKUP(A11:A47,data!B:N,6,0)</f>
        <v>10.3</v>
      </c>
      <c r="F11" s="94" t="s">
        <v>11</v>
      </c>
      <c r="G11" s="97">
        <f>VLOOKUP(A:A,INFO!B:U,5,0)</f>
        <v>9.6</v>
      </c>
      <c r="H11" s="97">
        <f>VLOOKUP(A:A,INFO!B:U,6,0)</f>
        <v>28.004667444574096</v>
      </c>
      <c r="I11" s="97">
        <f>VLOOKUP(A:A,INFO!B:U,7,0)</f>
        <v>16.484999999999999</v>
      </c>
      <c r="J11" s="97">
        <f>VLOOKUP(A:A,INFO!B:U,8,0)</f>
        <v>0.34279999999999999</v>
      </c>
      <c r="K11" s="98">
        <f>VLOOKUP(A:A,INFO!A7:U42,10,0)</f>
        <v>10.99</v>
      </c>
      <c r="L11" s="98">
        <f>VLOOKUP(A:A,INFO!A7:U42,11,0)</f>
        <v>10.1</v>
      </c>
      <c r="M11" s="99">
        <f>VLOOKUP(A11:A47,data!B:AE,14,0)</f>
        <v>0.89999999999999991</v>
      </c>
      <c r="N11" s="94"/>
      <c r="O11" s="100" t="str">
        <f>VLOOKUP(MF!A11:A47,EBL!A7:O42,15,0)</f>
        <v>9-Jan-31</v>
      </c>
      <c r="P11" s="101">
        <f t="shared" ca="1" si="1"/>
        <v>44409.788984259256</v>
      </c>
      <c r="Q11" s="102">
        <f t="shared" ca="1" si="0"/>
        <v>-33077.788984259256</v>
      </c>
      <c r="R11" s="103">
        <f t="shared" si="2"/>
        <v>0.87352138307552318</v>
      </c>
      <c r="S11" s="65">
        <f t="shared" si="3"/>
        <v>0.89000000000000057</v>
      </c>
      <c r="T11" s="65" t="str">
        <f>VLOOKUP(A11:A47,EBL!A7:O40,8,0)</f>
        <v>8%C</v>
      </c>
      <c r="U11" s="65" t="str">
        <f>VLOOKUP(A11:A47,EBL!A7:O40,9,0)</f>
        <v>8%C</v>
      </c>
      <c r="V11" s="65" t="str">
        <f>VLOOKUP(A11:A47,EBL!A7:O42,10,0)</f>
        <v>No Dividend</v>
      </c>
      <c r="W11" s="141">
        <f>VLOOKUP(A11:A47,EBL!A7:O42,11,0)</f>
        <v>0.1225</v>
      </c>
      <c r="X11" s="66" t="str">
        <f>VLOOKUP(A11:A47,EBL!A7:O42,12,0)</f>
        <v>15.31%</v>
      </c>
      <c r="Y11" s="104">
        <f>VLOOKUP(A11:A47,'weekly total'!A:D,4,0)</f>
        <v>1.731112</v>
      </c>
      <c r="Z11" s="104">
        <f>VLOOKUP(A11:A47,'weekly total'!A:D,3,0)</f>
        <v>16.733000000000001</v>
      </c>
    </row>
    <row r="12" spans="1:28" ht="20.100000000000001" customHeight="1" x14ac:dyDescent="0.25">
      <c r="A12" s="94" t="s">
        <v>12</v>
      </c>
      <c r="B12" s="94" t="s">
        <v>13</v>
      </c>
      <c r="C12" s="95">
        <f>VLOOKUP(A12:A48,data!B:N,5,0)</f>
        <v>0.19783449020621313</v>
      </c>
      <c r="D12" s="95">
        <f>VLOOKUP(A:A,INFO!B:U,11,0)</f>
        <v>617.86</v>
      </c>
      <c r="E12" s="96">
        <f>VLOOKUP(A12:A48,data!B:N,6,0)</f>
        <v>10.3</v>
      </c>
      <c r="F12" s="94" t="s">
        <v>4</v>
      </c>
      <c r="G12" s="97">
        <f>VLOOKUP(A:A,INFO!B:U,5,0)</f>
        <v>14.5</v>
      </c>
      <c r="H12" s="97">
        <f>VLOOKUP(A:A,INFO!B:U,6,0)</f>
        <v>7.7678571428571432</v>
      </c>
      <c r="I12" s="97">
        <f>VLOOKUP(A:A,INFO!B:U,7,0)</f>
        <v>19.365000000000002</v>
      </c>
      <c r="J12" s="97">
        <f>VLOOKUP(A:A,INFO!B:U,8,0)</f>
        <v>1.8666666666666665</v>
      </c>
      <c r="K12" s="98">
        <f>VLOOKUP(A:A,INFO!A8:U42,10,0)</f>
        <v>12.91</v>
      </c>
      <c r="L12" s="98">
        <f>VLOOKUP(A:A,INFO!A8:U42,11,0)</f>
        <v>12.05</v>
      </c>
      <c r="M12" s="99">
        <f>VLOOKUP(A12:A48,data!B:AE,14,0)</f>
        <v>0.72689999999999999</v>
      </c>
      <c r="N12" s="94"/>
      <c r="O12" s="100" t="str">
        <f>VLOOKUP(MF!A12:A48,EBL!A8:O43,15,0)</f>
        <v>30-Mar-25</v>
      </c>
      <c r="P12" s="101">
        <f t="shared" ca="1" si="1"/>
        <v>44409.788984259256</v>
      </c>
      <c r="Q12" s="102">
        <f t="shared" ca="1" si="0"/>
        <v>1336.2110157407442</v>
      </c>
      <c r="R12" s="103">
        <f t="shared" si="2"/>
        <v>1.1231603408210689</v>
      </c>
      <c r="S12" s="65">
        <f t="shared" si="3"/>
        <v>0.85999999999999943</v>
      </c>
      <c r="T12" s="65" t="str">
        <f>VLOOKUP(A12:A48,EBL!A8:O40,8,0)</f>
        <v>12%C</v>
      </c>
      <c r="U12" s="65" t="str">
        <f>VLOOKUP(A12:A48,EBL!A8:O40,9,0)</f>
        <v>7.5%C</v>
      </c>
      <c r="V12" s="65" t="str">
        <f>VLOOKUP(A12:A48,EBL!A8:O43,10,0)</f>
        <v>No Dividend</v>
      </c>
      <c r="W12" s="141">
        <f>VLOOKUP(A12:A48,EBL!A8:O43,11,0)</f>
        <v>0</v>
      </c>
      <c r="X12" s="66" t="str">
        <f>VLOOKUP(A12:A48,EBL!A8:O43,12,0)</f>
        <v>-</v>
      </c>
      <c r="Y12" s="104">
        <f>VLOOKUP(A12:A48,'weekly total'!A:D,4,0)</f>
        <v>15.963232</v>
      </c>
      <c r="Z12" s="104">
        <f>VLOOKUP(A12:A48,'weekly total'!A:D,3,0)</f>
        <v>228.41600000000003</v>
      </c>
    </row>
    <row r="13" spans="1:28" ht="20.100000000000001" customHeight="1" x14ac:dyDescent="0.25">
      <c r="A13" s="94" t="s">
        <v>31</v>
      </c>
      <c r="B13" s="94" t="s">
        <v>32</v>
      </c>
      <c r="C13" s="95">
        <f>VLOOKUP(A13:A49,data!B:N,5,0)</f>
        <v>0.22651091633081691</v>
      </c>
      <c r="D13" s="95">
        <f>VLOOKUP(A:A,INFO!B:U,11,0)</f>
        <v>501</v>
      </c>
      <c r="E13" s="96">
        <f>VLOOKUP(A13:A49,data!B:N,6,0)</f>
        <v>10.199999999999999</v>
      </c>
      <c r="F13" s="94" t="s">
        <v>4</v>
      </c>
      <c r="G13" s="97">
        <f>VLOOKUP(A:A,INFO!B:U,5,0)</f>
        <v>13.5</v>
      </c>
      <c r="H13" s="97">
        <f>VLOOKUP(A:A,INFO!B:U,6,0)</f>
        <v>8.4375</v>
      </c>
      <c r="I13" s="97">
        <f>VLOOKUP(A:A,INFO!B:U,7,0)</f>
        <v>19.350000000000001</v>
      </c>
      <c r="J13" s="97">
        <f>VLOOKUP(A:A,INFO!B:U,8,0)</f>
        <v>1.5999999999999999</v>
      </c>
      <c r="K13" s="98">
        <f>VLOOKUP(A:A,INFO!A9:U42,10,0)</f>
        <v>12.9</v>
      </c>
      <c r="L13" s="98">
        <f>VLOOKUP(A:A,INFO!A9:U42,11,0)</f>
        <v>11.94</v>
      </c>
      <c r="M13" s="99">
        <f>VLOOKUP(A13:A49,data!B:AE,14,0)</f>
        <v>0.80049999999999999</v>
      </c>
      <c r="N13" s="94"/>
      <c r="O13" s="100" t="str">
        <f>VLOOKUP(MF!A13:A49,EBL!A9:O44,15,0)</f>
        <v>12-Jan-27</v>
      </c>
      <c r="P13" s="101">
        <f t="shared" ca="1" si="1"/>
        <v>44409.788984259256</v>
      </c>
      <c r="Q13" s="102">
        <f t="shared" ca="1" si="0"/>
        <v>1989.2110157407442</v>
      </c>
      <c r="R13" s="103">
        <f t="shared" si="2"/>
        <v>1.0465116279069766</v>
      </c>
      <c r="S13" s="65">
        <f t="shared" si="3"/>
        <v>0.96000000000000085</v>
      </c>
      <c r="T13" s="65" t="str">
        <f>VLOOKUP(A13:A49,EBL!A9:O40,8,0)</f>
        <v>7%C</v>
      </c>
      <c r="U13" s="65" t="str">
        <f>VLOOKUP(A13:A49,EBL!A9:O40,9,0)</f>
        <v>5%C</v>
      </c>
      <c r="V13" s="65" t="str">
        <f>VLOOKUP(A13:A49,EBL!A9:O44,10,0)</f>
        <v>No Dividend</v>
      </c>
      <c r="W13" s="141">
        <f>VLOOKUP(A13:A49,EBL!A9:O44,11,0)</f>
        <v>0</v>
      </c>
      <c r="X13" s="66" t="str">
        <f>VLOOKUP(A13:A49,EBL!A9:O44,12,0)</f>
        <v>-</v>
      </c>
      <c r="Y13" s="104">
        <f>VLOOKUP(A13:A49,'weekly total'!A:D,4,0)</f>
        <v>9.5924980000000009</v>
      </c>
      <c r="Z13" s="104">
        <f>VLOOKUP(A13:A49,'weekly total'!A:D,3,0)</f>
        <v>133.57500000000002</v>
      </c>
    </row>
    <row r="14" spans="1:28" s="68" customFormat="1" ht="20.100000000000001" customHeight="1" x14ac:dyDescent="0.25">
      <c r="A14" s="105" t="s">
        <v>35</v>
      </c>
      <c r="B14" s="105" t="s">
        <v>32</v>
      </c>
      <c r="C14" s="95">
        <f>VLOOKUP(A14:A50,data!B:N,5,0)</f>
        <v>0.40078070037206903</v>
      </c>
      <c r="D14" s="106">
        <f>VLOOKUP(A:A,INFO!B:U,11,0)</f>
        <v>668.53</v>
      </c>
      <c r="E14" s="96">
        <f>VLOOKUP(A14:A50,data!B:N,6,0)</f>
        <v>22.9</v>
      </c>
      <c r="F14" s="105" t="s">
        <v>4</v>
      </c>
      <c r="G14" s="107">
        <f>VLOOKUP(A:A,INFO!B:U,5,0)</f>
        <v>22.5</v>
      </c>
      <c r="H14" s="107">
        <f>VLOOKUP(A:A,INFO!B:U,6,0)</f>
        <v>14.180672268907562</v>
      </c>
      <c r="I14" s="107">
        <f>VLOOKUP(A:A,INFO!B:U,7,0)</f>
        <v>19.695</v>
      </c>
      <c r="J14" s="107">
        <f>VLOOKUP(A:A,INFO!B:U,8,0)</f>
        <v>1.5866666666666667</v>
      </c>
      <c r="K14" s="98">
        <f>VLOOKUP(A:A,INFO!A10:U42,10,0)</f>
        <v>13.13</v>
      </c>
      <c r="L14" s="98">
        <f>VLOOKUP(A:A,INFO!A10:U42,11,0)</f>
        <v>11.72</v>
      </c>
      <c r="M14" s="99">
        <f>VLOOKUP(A14:A50,data!B:AE,14,0)</f>
        <v>0.2596</v>
      </c>
      <c r="N14" s="67"/>
      <c r="O14" s="100" t="str">
        <f>VLOOKUP(MF!A14:A50,EBL!A10:O45,15,0)</f>
        <v>5-Mar-28</v>
      </c>
      <c r="P14" s="101">
        <f t="shared" ca="1" si="1"/>
        <v>44409.788984259256</v>
      </c>
      <c r="Q14" s="108">
        <f t="shared" ca="1" si="0"/>
        <v>2407.2110157407442</v>
      </c>
      <c r="R14" s="109">
        <f t="shared" si="2"/>
        <v>1.7136329017517136</v>
      </c>
      <c r="S14" s="67">
        <f t="shared" si="3"/>
        <v>1.4100000000000001</v>
      </c>
      <c r="T14" s="65" t="str">
        <f>VLOOKUP(A14:A50,EBL!A10:O40,8,0)</f>
        <v>No Dividend</v>
      </c>
      <c r="U14" s="65" t="str">
        <f>VLOOKUP(A14:A50,EBL!A10:O40,9,0)</f>
        <v>8%C</v>
      </c>
      <c r="V14" s="65" t="str">
        <f>VLOOKUP(A14:A50,EBL!A10:O45,10,0)</f>
        <v>No Dividend</v>
      </c>
      <c r="W14" s="141">
        <f>VLOOKUP(A14:A50,EBL!A10:O45,11,0)</f>
        <v>0</v>
      </c>
      <c r="X14" s="66" t="str">
        <f>VLOOKUP(A14:A50,EBL!A10:O45,12,0)</f>
        <v>-</v>
      </c>
      <c r="Y14" s="104">
        <f>VLOOKUP(A14:A50,'weekly total'!A:D,4,0)</f>
        <v>1.5345310000000001</v>
      </c>
      <c r="Z14" s="104">
        <f>VLOOKUP(A14:A50,'weekly total'!A:D,3,0)</f>
        <v>35.259</v>
      </c>
    </row>
    <row r="15" spans="1:28" s="68" customFormat="1" ht="20.100000000000001" customHeight="1" x14ac:dyDescent="0.25">
      <c r="A15" s="105" t="s">
        <v>69</v>
      </c>
      <c r="B15" s="105" t="s">
        <v>10</v>
      </c>
      <c r="C15" s="95">
        <f>VLOOKUP(A15:A51,data!B:N,5,0)</f>
        <v>0.65618053853205283</v>
      </c>
      <c r="D15" s="106">
        <f>VLOOKUP(A:A,INFO!B:U,11,0)</f>
        <v>1200</v>
      </c>
      <c r="E15" s="96">
        <f>VLOOKUP(A15:A51,data!B:N,6,0)</f>
        <v>7.5</v>
      </c>
      <c r="F15" s="105" t="s">
        <v>4</v>
      </c>
      <c r="G15" s="107">
        <f>VLOOKUP(A:A,INFO!B:U,5,0)</f>
        <v>9.8000000000000007</v>
      </c>
      <c r="H15" s="107">
        <f>VLOOKUP(A:A,INFO!B:U,6,0)</f>
        <v>6.6353705877042533</v>
      </c>
      <c r="I15" s="107">
        <f>VLOOKUP(A:A,INFO!B:U,7,0)</f>
        <v>18.254999999999999</v>
      </c>
      <c r="J15" s="107">
        <f>VLOOKUP(A:A,INFO!B:U,8,0)</f>
        <v>1.4769333333333332</v>
      </c>
      <c r="K15" s="98">
        <f>VLOOKUP(A:A,INFO!A11:U42,10,0)</f>
        <v>12.17</v>
      </c>
      <c r="L15" s="98">
        <f>VLOOKUP(A:A,INFO!A11:U42,11,0)</f>
        <v>11.23</v>
      </c>
      <c r="M15" s="99">
        <f>VLOOKUP(A15:A51,data!B:AE,14,0)</f>
        <v>0.81570000000000009</v>
      </c>
      <c r="N15" s="105"/>
      <c r="O15" s="100" t="str">
        <f>VLOOKUP(MF!A15:A51,EBL!A11:O46,15,0)</f>
        <v>6-Feb-30</v>
      </c>
      <c r="P15" s="101">
        <f t="shared" ca="1" si="1"/>
        <v>44409.788984259256</v>
      </c>
      <c r="Q15" s="108">
        <f t="shared" ca="1" si="0"/>
        <v>-33414.788984259256</v>
      </c>
      <c r="R15" s="109">
        <f t="shared" si="2"/>
        <v>0.80525883319638458</v>
      </c>
      <c r="S15" s="67">
        <f t="shared" si="3"/>
        <v>0.9399999999999995</v>
      </c>
      <c r="T15" s="65" t="str">
        <f>VLOOKUP(A15:A51,EBL!A11:O40,8,0)</f>
        <v>9%C</v>
      </c>
      <c r="U15" s="65" t="str">
        <f>VLOOKUP(A15:A51,EBL!A11:O40,9,0)</f>
        <v>8%C</v>
      </c>
      <c r="V15" s="65" t="str">
        <f>VLOOKUP(A15:A51,EBL!A11:O46,10,0)</f>
        <v>No Dividend</v>
      </c>
      <c r="W15" s="141">
        <f>VLOOKUP(A15:A51,EBL!A11:O46,11,0)</f>
        <v>0</v>
      </c>
      <c r="X15" s="66">
        <f>VLOOKUP(A15:A51,EBL!A11:O46,12,0)</f>
        <v>9.4100000000000003E-2</v>
      </c>
      <c r="Y15" s="104">
        <f>VLOOKUP(A15:A51,'weekly total'!A:D,4,0)</f>
        <v>5.9365870000000003</v>
      </c>
      <c r="Z15" s="104">
        <f>VLOOKUP(A15:A51,'weekly total'!A:D,3,0)</f>
        <v>57.014000000000003</v>
      </c>
    </row>
    <row r="16" spans="1:28" s="68" customFormat="1" ht="20.100000000000001" customHeight="1" x14ac:dyDescent="0.25">
      <c r="A16" s="105" t="s">
        <v>70</v>
      </c>
      <c r="B16" s="105" t="s">
        <v>3</v>
      </c>
      <c r="C16" s="95">
        <f>VLOOKUP(A16:A52,data!B:N,5,0)</f>
        <v>0.64812890852303684</v>
      </c>
      <c r="D16" s="106">
        <f>VLOOKUP(A:A,INFO!B:U,11,0)</f>
        <v>1447.54</v>
      </c>
      <c r="E16" s="96">
        <f>VLOOKUP(A16:A52,data!B:N,6,0)</f>
        <v>7.2</v>
      </c>
      <c r="F16" s="105" t="s">
        <v>4</v>
      </c>
      <c r="G16" s="107">
        <f>VLOOKUP(A:A,INFO!B:U,5,0)</f>
        <v>9.3000000000000007</v>
      </c>
      <c r="H16" s="107">
        <f>VLOOKUP(A:A,INFO!B:U,6,0)</f>
        <v>4.0789473684210531</v>
      </c>
      <c r="I16" s="107">
        <f>VLOOKUP(A:A,INFO!B:U,7,0)</f>
        <v>17.850000000000001</v>
      </c>
      <c r="J16" s="107">
        <f>VLOOKUP(A:A,INFO!B:U,8,0)</f>
        <v>2.2799999999999998</v>
      </c>
      <c r="K16" s="98">
        <f>VLOOKUP(A:A,INFO!A12:U42,10,0)</f>
        <v>11.9</v>
      </c>
      <c r="L16" s="98">
        <f>VLOOKUP(A:A,INFO!A12:U42,11,0)</f>
        <v>12.07</v>
      </c>
      <c r="M16" s="99">
        <f>VLOOKUP(A16:A52,data!B:AE,14,0)</f>
        <v>0.98619999999999997</v>
      </c>
      <c r="N16" s="110"/>
      <c r="O16" s="100" t="str">
        <f>VLOOKUP(MF!A16:A52,EBL!A12:O47,15,0)</f>
        <v>18-Aug-29</v>
      </c>
      <c r="P16" s="101">
        <f t="shared" ca="1" si="1"/>
        <v>44409.788984259256</v>
      </c>
      <c r="Q16" s="108">
        <f t="shared" ca="1" si="0"/>
        <v>2938.2110157407442</v>
      </c>
      <c r="R16" s="109">
        <f t="shared" si="2"/>
        <v>0.78151260504201681</v>
      </c>
      <c r="S16" s="67">
        <f t="shared" si="3"/>
        <v>-0.16999999999999993</v>
      </c>
      <c r="T16" s="65" t="str">
        <f>VLOOKUP(A16:A52,EBL!A12:O40,8,0)</f>
        <v>2%C, 8%</v>
      </c>
      <c r="U16" s="65" t="str">
        <f>VLOOKUP(A16:A52,EBL!A12:O40,9,0)</f>
        <v>3%C</v>
      </c>
      <c r="V16" s="65" t="str">
        <f>VLOOKUP(A16:A52,EBL!A12:O47,10,0)</f>
        <v>No Dividend</v>
      </c>
      <c r="W16" s="141">
        <f>VLOOKUP(A16:A52,EBL!A12:O47,11,0)</f>
        <v>0</v>
      </c>
      <c r="X16" s="66" t="str">
        <f>VLOOKUP(A16:A52,EBL!A12:O47,12,0)</f>
        <v>-</v>
      </c>
      <c r="Y16" s="104">
        <f>VLOOKUP(A16:A52,'weekly total'!A:D,4,0)</f>
        <v>1.9007210000000001</v>
      </c>
      <c r="Z16" s="104">
        <f>VLOOKUP(A16:A52,'weekly total'!A:D,3,0)</f>
        <v>17.805999999999997</v>
      </c>
    </row>
    <row r="17" spans="1:26" s="68" customFormat="1" ht="20.100000000000001" customHeight="1" x14ac:dyDescent="0.25">
      <c r="A17" s="105" t="s">
        <v>71</v>
      </c>
      <c r="B17" s="105" t="s">
        <v>3</v>
      </c>
      <c r="C17" s="95">
        <f>VLOOKUP(A17:A53,data!B:N,5,0)</f>
        <v>0.27461128107583666</v>
      </c>
      <c r="D17" s="106">
        <f>VLOOKUP(A:A,INFO!B:U,11,0)</f>
        <v>2242.61</v>
      </c>
      <c r="E17" s="96">
        <f>VLOOKUP(A17:A53,data!B:N,6,0)</f>
        <v>6.1</v>
      </c>
      <c r="F17" s="105" t="s">
        <v>4</v>
      </c>
      <c r="G17" s="107">
        <f>VLOOKUP(A:A,INFO!B:U,5,0)</f>
        <v>7.8</v>
      </c>
      <c r="H17" s="107">
        <f>VLOOKUP(A:A,INFO!B:U,6,0)</f>
        <v>3.1967213114754101</v>
      </c>
      <c r="I17" s="107">
        <f>VLOOKUP(A:A,INFO!B:U,7,0)</f>
        <v>18.585000000000001</v>
      </c>
      <c r="J17" s="107">
        <f>VLOOKUP(A:A,INFO!B:U,8,0)</f>
        <v>2.44</v>
      </c>
      <c r="K17" s="98">
        <f>VLOOKUP(A:A,INFO!A13:U42,10,0)</f>
        <v>12.39</v>
      </c>
      <c r="L17" s="98">
        <f>VLOOKUP(A:A,INFO!A13:U42,11,0)</f>
        <v>11.13</v>
      </c>
      <c r="M17" s="99">
        <f>VLOOKUP(A17:A53,data!B:AE,14,0)</f>
        <v>0.91110000000000002</v>
      </c>
      <c r="N17" s="110"/>
      <c r="O17" s="100" t="str">
        <f>VLOOKUP(MF!A17:A53,EBL!A13:O48,15,0)</f>
        <v>15-May-31</v>
      </c>
      <c r="P17" s="101">
        <f t="shared" ca="1" si="1"/>
        <v>44409.788984259256</v>
      </c>
      <c r="Q17" s="108">
        <f t="shared" ca="1" si="0"/>
        <v>-32951.788984259256</v>
      </c>
      <c r="R17" s="109">
        <f t="shared" si="2"/>
        <v>0.62953995157384979</v>
      </c>
      <c r="S17" s="67">
        <f t="shared" si="3"/>
        <v>1.2599999999999998</v>
      </c>
      <c r="T17" s="65" t="str">
        <f>VLOOKUP(A17:A53,EBL!A13:O40,8,0)</f>
        <v>2%C, 7%</v>
      </c>
      <c r="U17" s="65" t="str">
        <f>VLOOKUP(A17:A53,EBL!A13:O40,9,0)</f>
        <v>3%C</v>
      </c>
      <c r="V17" s="65" t="str">
        <f>VLOOKUP(A17:A53,EBL!A13:O48,10,0)</f>
        <v>No Dividend</v>
      </c>
      <c r="W17" s="141">
        <f>VLOOKUP(A17:A53,EBL!A13:O48,11,0)</f>
        <v>0</v>
      </c>
      <c r="X17" s="66" t="str">
        <f>VLOOKUP(A17:A53,EBL!A13:O48,12,0)</f>
        <v>-</v>
      </c>
      <c r="Y17" s="104">
        <f>VLOOKUP(A17:A53,'weekly total'!A:D,4,0)</f>
        <v>23.710260999999999</v>
      </c>
      <c r="Z17" s="104">
        <f>VLOOKUP(A17:A53,'weekly total'!A:D,3,0)</f>
        <v>185.376</v>
      </c>
    </row>
    <row r="18" spans="1:26" s="68" customFormat="1" ht="20.100000000000001" customHeight="1" x14ac:dyDescent="0.25">
      <c r="A18" s="105" t="s">
        <v>14</v>
      </c>
      <c r="B18" s="105" t="s">
        <v>3</v>
      </c>
      <c r="C18" s="95">
        <f>VLOOKUP(A18:A54,data!B:N,5,0)</f>
        <v>0.23080929388022542</v>
      </c>
      <c r="D18" s="106">
        <f>VLOOKUP(A:A,INFO!B:U,11,0)</f>
        <v>1432.56</v>
      </c>
      <c r="E18" s="96">
        <f>VLOOKUP(A18:A54,data!B:N,6,0)</f>
        <v>6.7</v>
      </c>
      <c r="F18" s="105" t="s">
        <v>4</v>
      </c>
      <c r="G18" s="107">
        <f>VLOOKUP(A:A,INFO!B:U,5,0)</f>
        <v>9.1</v>
      </c>
      <c r="H18" s="107">
        <f>VLOOKUP(A:A,INFO!B:U,6,0)</f>
        <v>4.0147058823529411</v>
      </c>
      <c r="I18" s="107">
        <f>VLOOKUP(A:A,INFO!B:U,7,0)</f>
        <v>18.330000000000002</v>
      </c>
      <c r="J18" s="107">
        <f>VLOOKUP(A:A,INFO!B:U,8,0)</f>
        <v>2.2666666666666666</v>
      </c>
      <c r="K18" s="98">
        <f>VLOOKUP(A:A,INFO!A14:U42,10,0)</f>
        <v>12.22</v>
      </c>
      <c r="L18" s="98">
        <f>VLOOKUP(A:A,INFO!A14:U42,11,0)</f>
        <v>11.34</v>
      </c>
      <c r="M18" s="99">
        <f>VLOOKUP(A18:A54,data!B:AE,14,0)</f>
        <v>0.78029999999999999</v>
      </c>
      <c r="N18" s="110"/>
      <c r="O18" s="100" t="str">
        <f>VLOOKUP(MF!A18:A54,EBL!A14:O49,15,0)</f>
        <v>26-Jun-33</v>
      </c>
      <c r="P18" s="101">
        <f t="shared" ca="1" si="1"/>
        <v>44409.788984259256</v>
      </c>
      <c r="Q18" s="108">
        <f t="shared" ca="1" si="0"/>
        <v>-32178.788984259256</v>
      </c>
      <c r="R18" s="109">
        <f t="shared" si="2"/>
        <v>0.74468085106382975</v>
      </c>
      <c r="S18" s="67">
        <f t="shared" si="3"/>
        <v>0.88000000000000078</v>
      </c>
      <c r="T18" s="65" t="str">
        <f>VLOOKUP(A18:A54,EBL!A14:O40,8,0)</f>
        <v>2%C, 9%</v>
      </c>
      <c r="U18" s="65" t="str">
        <f>VLOOKUP(A18:A54,EBL!A14:O40,9,0)</f>
        <v>3.5%C</v>
      </c>
      <c r="V18" s="65" t="str">
        <f>VLOOKUP(A18:A54,EBL!A14:O49,10,0)</f>
        <v>No Dividend</v>
      </c>
      <c r="W18" s="141">
        <f>VLOOKUP(A18:A54,EBL!A14:O49,11,0)</f>
        <v>0</v>
      </c>
      <c r="X18" s="66" t="str">
        <f>VLOOKUP(A18:A54,EBL!A14:O49,12,0)</f>
        <v>-</v>
      </c>
      <c r="Y18" s="104">
        <f>VLOOKUP(A18:A54,'weekly total'!A:D,4,0)</f>
        <v>29.037382000000001</v>
      </c>
      <c r="Z18" s="104">
        <f>VLOOKUP(A18:A54,'weekly total'!A:D,3,0)</f>
        <v>270.60899999999998</v>
      </c>
    </row>
    <row r="19" spans="1:26" s="68" customFormat="1" ht="20.100000000000001" customHeight="1" x14ac:dyDescent="0.25">
      <c r="A19" s="105" t="s">
        <v>15</v>
      </c>
      <c r="B19" s="105" t="s">
        <v>3</v>
      </c>
      <c r="C19" s="95">
        <f>VLOOKUP(A19:A55,data!B:N,5,0)</f>
        <v>0.19836506120590061</v>
      </c>
      <c r="D19" s="106">
        <f>VLOOKUP(A:A,INFO!B:U,11,0)</f>
        <v>7761</v>
      </c>
      <c r="E19" s="96">
        <f>VLOOKUP(A19:A55,data!B:N,6,0)</f>
        <v>5.5</v>
      </c>
      <c r="F19" s="105" t="s">
        <v>4</v>
      </c>
      <c r="G19" s="107">
        <f>VLOOKUP(A:A,INFO!B:U,5,0)</f>
        <v>6.9</v>
      </c>
      <c r="H19" s="107">
        <f>VLOOKUP(A:A,INFO!B:U,6,0)</f>
        <v>2.9571428571428573</v>
      </c>
      <c r="I19" s="107">
        <f>VLOOKUP(A:A,INFO!B:U,7,0)</f>
        <v>17.805</v>
      </c>
      <c r="J19" s="107">
        <f>VLOOKUP(A:A,INFO!B:U,8,0)</f>
        <v>2.3333333333333335</v>
      </c>
      <c r="K19" s="98">
        <f>VLOOKUP(A:A,INFO!A15:U42,10,0)</f>
        <v>11.87</v>
      </c>
      <c r="L19" s="98">
        <f>VLOOKUP(A:A,INFO!A15:U42,11,0)</f>
        <v>11.09</v>
      </c>
      <c r="M19" s="99">
        <f>VLOOKUP(A19:A55,data!B:AE,14,0)</f>
        <v>0.46029999999999999</v>
      </c>
      <c r="N19" s="110"/>
      <c r="O19" s="100" t="str">
        <f>VLOOKUP(MF!A19:A55,EBL!A15:O50,15,0)</f>
        <v>21-Feb-32</v>
      </c>
      <c r="P19" s="101">
        <f t="shared" ca="1" si="1"/>
        <v>44409.788984259256</v>
      </c>
      <c r="Q19" s="108">
        <f t="shared" ca="1" si="0"/>
        <v>-32669.788984259256</v>
      </c>
      <c r="R19" s="109">
        <f t="shared" si="2"/>
        <v>0.58129738837405232</v>
      </c>
      <c r="S19" s="67">
        <f t="shared" si="3"/>
        <v>0.77999999999999936</v>
      </c>
      <c r="T19" s="65" t="str">
        <f>VLOOKUP(A19:A55,EBL!A15:O40,8,0)</f>
        <v>2%C, 7%</v>
      </c>
      <c r="U19" s="65" t="str">
        <f>VLOOKUP(A19:A55,EBL!A15:O40,9,0)</f>
        <v>3%C</v>
      </c>
      <c r="V19" s="65" t="str">
        <f>VLOOKUP(A19:A55,EBL!A15:O50,10,0)</f>
        <v>No Dividend</v>
      </c>
      <c r="W19" s="141">
        <f>VLOOKUP(A19:A55,EBL!A15:O50,11,0)</f>
        <v>0</v>
      </c>
      <c r="X19" s="66" t="str">
        <f>VLOOKUP(A19:A55,EBL!A15:O50,12,0)</f>
        <v>-</v>
      </c>
      <c r="Y19" s="104">
        <f>VLOOKUP(A19:A55,'weekly total'!A:D,4,0)</f>
        <v>40.261557000000003</v>
      </c>
      <c r="Z19" s="104">
        <f>VLOOKUP(A19:A55,'weekly total'!A:D,3,0)</f>
        <v>280.36599999999999</v>
      </c>
    </row>
    <row r="20" spans="1:26" s="68" customFormat="1" ht="20.100000000000001" customHeight="1" x14ac:dyDescent="0.25">
      <c r="A20" s="105" t="s">
        <v>72</v>
      </c>
      <c r="B20" s="105" t="s">
        <v>16</v>
      </c>
      <c r="C20" s="95">
        <f>VLOOKUP(A20:A56,data!B:N,5,0)</f>
        <v>0.83650846554851765</v>
      </c>
      <c r="D20" s="106">
        <f>VLOOKUP(A:A,INFO!B:U,11,0)</f>
        <v>1823.98</v>
      </c>
      <c r="E20" s="96">
        <f>VLOOKUP(A20:A56,data!B:N,6,0)</f>
        <v>17</v>
      </c>
      <c r="F20" s="105" t="s">
        <v>4</v>
      </c>
      <c r="G20" s="107">
        <f>VLOOKUP(A:A,INFO!B:U,5,0)</f>
        <v>19.399999999999999</v>
      </c>
      <c r="H20" s="107">
        <f>VLOOKUP(A:A,INFO!B:U,6,0)</f>
        <v>3.7212276214833753</v>
      </c>
      <c r="I20" s="107">
        <f>VLOOKUP(A:A,INFO!B:U,7,0)</f>
        <v>32.325000000000003</v>
      </c>
      <c r="J20" s="107">
        <f>VLOOKUP(A:A,INFO!B:U,8,0)</f>
        <v>5.2133333333333338</v>
      </c>
      <c r="K20" s="98">
        <f>VLOOKUP(A:A,INFO!A16:U42,10,0)</f>
        <v>21.55</v>
      </c>
      <c r="L20" s="98">
        <f>VLOOKUP(A:A,INFO!A16:U42,11,0)</f>
        <v>11.62</v>
      </c>
      <c r="M20" s="99">
        <f>VLOOKUP(A20:A56,data!B:AE,14,0)</f>
        <v>0.79479999999999995</v>
      </c>
      <c r="N20" s="105"/>
      <c r="O20" s="100" t="str">
        <f>VLOOKUP(MF!A20:A56,EBL!A16:O51,15,0)</f>
        <v>2-Sep-23</v>
      </c>
      <c r="P20" s="101">
        <f t="shared" ca="1" si="1"/>
        <v>44409.788984259256</v>
      </c>
      <c r="Q20" s="108">
        <f t="shared" ca="1" si="0"/>
        <v>761.21101574074419</v>
      </c>
      <c r="R20" s="109">
        <f t="shared" si="2"/>
        <v>0.90023201856148483</v>
      </c>
      <c r="S20" s="67">
        <f t="shared" si="3"/>
        <v>9.9300000000000015</v>
      </c>
      <c r="T20" s="65" t="str">
        <f>VLOOKUP(A20:A56,EBL!A16:O40,8,0)</f>
        <v>12%C</v>
      </c>
      <c r="U20" s="65" t="str">
        <f>VLOOKUP(A20:A56,EBL!A16:O40,9,0)</f>
        <v>9%C</v>
      </c>
      <c r="V20" s="65" t="str">
        <f>VLOOKUP(A20:A56,EBL!A16:O51,10,0)</f>
        <v>7%C</v>
      </c>
      <c r="W20" s="141">
        <f>VLOOKUP(A20:A56,EBL!A16:O51,11,0)</f>
        <v>0</v>
      </c>
      <c r="X20" s="66">
        <f>VLOOKUP(A20:A56,EBL!A16:O51,12,0)</f>
        <v>6.3100000000000003E-2</v>
      </c>
      <c r="Y20" s="104">
        <f>VLOOKUP(A20:A56,'weekly total'!A:D,4,0)</f>
        <v>8.0288930000000001</v>
      </c>
      <c r="Z20" s="104">
        <f>VLOOKUP(A20:A56,'weekly total'!A:D,3,0)</f>
        <v>157.07599999999999</v>
      </c>
    </row>
    <row r="21" spans="1:26" s="68" customFormat="1" ht="20.100000000000001" customHeight="1" x14ac:dyDescent="0.25">
      <c r="A21" s="105" t="s">
        <v>17</v>
      </c>
      <c r="B21" s="105" t="s">
        <v>10</v>
      </c>
      <c r="C21" s="95">
        <f>VLOOKUP(A21:A57,data!B:N,5,0)</f>
        <v>0.70000621750057368</v>
      </c>
      <c r="D21" s="106">
        <f>VLOOKUP(A:A,INFO!B:U,11,0)</f>
        <v>1500</v>
      </c>
      <c r="E21" s="96">
        <v>0</v>
      </c>
      <c r="F21" s="105" t="s">
        <v>4</v>
      </c>
      <c r="G21" s="107">
        <f>VLOOKUP(A:A,INFO!B:U,5,0)</f>
        <v>9.6999999999999993</v>
      </c>
      <c r="H21" s="107">
        <f>VLOOKUP(A:A,INFO!B:U,6,0)</f>
        <v>7.424984690753214</v>
      </c>
      <c r="I21" s="107">
        <f>VLOOKUP(A:A,INFO!B:U,7,0)</f>
        <v>18.164999999999999</v>
      </c>
      <c r="J21" s="107">
        <f>VLOOKUP(A:A,INFO!B:U,8,0)</f>
        <v>1.3064</v>
      </c>
      <c r="K21" s="98">
        <f>VLOOKUP(A:A,INFO!A17:U42,10,0)</f>
        <v>12.11</v>
      </c>
      <c r="L21" s="98">
        <f>VLOOKUP(A:A,INFO!A17:U42,11,0)</f>
        <v>11.23</v>
      </c>
      <c r="M21" s="99">
        <f>VLOOKUP(A21:A57,data!B:AE,14,0)</f>
        <v>0.88550000000000006</v>
      </c>
      <c r="N21" s="105"/>
      <c r="O21" s="100" t="str">
        <f>VLOOKUP(MF!A21:A57,EBL!A17:O52,15,0)</f>
        <v>27-Sep-30</v>
      </c>
      <c r="P21" s="101">
        <f t="shared" ca="1" si="1"/>
        <v>44409.788984259256</v>
      </c>
      <c r="Q21" s="108">
        <f t="shared" ca="1" si="0"/>
        <v>-33181.788984259256</v>
      </c>
      <c r="R21" s="109">
        <f t="shared" si="2"/>
        <v>0.80099091659785304</v>
      </c>
      <c r="S21" s="67">
        <f t="shared" si="3"/>
        <v>0.87999999999999901</v>
      </c>
      <c r="T21" s="65" t="str">
        <f>VLOOKUP(A21:A57,EBL!A17:O40,8,0)</f>
        <v>9%C</v>
      </c>
      <c r="U21" s="65" t="str">
        <f>VLOOKUP(A21:A57,EBL!A17:O40,9,0)</f>
        <v>8%C</v>
      </c>
      <c r="V21" s="65" t="str">
        <f>VLOOKUP(A21:A57,EBL!A17:O52,10,0)</f>
        <v>No Dividend</v>
      </c>
      <c r="W21" s="141">
        <f>VLOOKUP(A21:A57,EBL!A17:O52,11,0)</f>
        <v>0</v>
      </c>
      <c r="X21" s="66" t="str">
        <f>VLOOKUP(A21:A57,EBL!A17:O52,12,0)</f>
        <v>10.67%</v>
      </c>
      <c r="Y21" s="104">
        <f>VLOOKUP(A21:A57,'weekly total'!A:D,4,0)</f>
        <v>11.620687</v>
      </c>
      <c r="Z21" s="104">
        <f>VLOOKUP(A21:A57,'weekly total'!A:D,3,0)</f>
        <v>106.878</v>
      </c>
    </row>
    <row r="22" spans="1:26" s="68" customFormat="1" ht="20.100000000000001" customHeight="1" x14ac:dyDescent="0.25">
      <c r="A22" s="105" t="s">
        <v>73</v>
      </c>
      <c r="B22" s="105" t="s">
        <v>6</v>
      </c>
      <c r="C22" s="95">
        <f>VLOOKUP(A22:A58,data!B:N,5,0)</f>
        <v>0.66529086244400837</v>
      </c>
      <c r="D22" s="106">
        <f>VLOOKUP(A:A,INFO!B:U,11,0)</f>
        <v>1000</v>
      </c>
      <c r="E22" s="96">
        <f>VLOOKUP(A22:A58,data!B:N,6,0)</f>
        <v>6.5</v>
      </c>
      <c r="F22" s="105" t="s">
        <v>4</v>
      </c>
      <c r="G22" s="107">
        <f>VLOOKUP(A:A,INFO!B:U,5,0)</f>
        <v>7.6</v>
      </c>
      <c r="H22" s="107">
        <f>VLOOKUP(A:A,INFO!B:U,6,0)</f>
        <v>22.8</v>
      </c>
      <c r="I22" s="107">
        <f>VLOOKUP(A:A,INFO!B:U,7,0)</f>
        <v>14.399999999999999</v>
      </c>
      <c r="J22" s="107">
        <f>VLOOKUP(A:A,INFO!B:U,8,0)</f>
        <v>0.33333333333333331</v>
      </c>
      <c r="K22" s="98">
        <f>VLOOKUP(A:A,INFO!A18:U42,10,0)</f>
        <v>9.6</v>
      </c>
      <c r="L22" s="98">
        <f>VLOOKUP(A:A,INFO!A18:U42,11,0)</f>
        <v>12.08</v>
      </c>
      <c r="M22" s="99">
        <f>VLOOKUP(A22:A58,data!B:AE,14,0)</f>
        <v>0.8992</v>
      </c>
      <c r="N22" s="105"/>
      <c r="O22" s="100" t="str">
        <f>VLOOKUP(MF!A22:A58,EBL!A18:O53,15,0)</f>
        <v>24-May-20</v>
      </c>
      <c r="P22" s="101">
        <f t="shared" ca="1" si="1"/>
        <v>44409.788984259256</v>
      </c>
      <c r="Q22" s="108">
        <f t="shared" ca="1" si="0"/>
        <v>-434.78898425925581</v>
      </c>
      <c r="R22" s="109">
        <f t="shared" si="2"/>
        <v>0.79166666666666663</v>
      </c>
      <c r="S22" s="67">
        <f t="shared" si="3"/>
        <v>-2.4800000000000004</v>
      </c>
      <c r="T22" s="65" t="str">
        <f>VLOOKUP(A22:A58,EBL!A18:O40,8,0)</f>
        <v>5%C</v>
      </c>
      <c r="U22" s="65" t="str">
        <f>VLOOKUP(A22:A58,EBL!A18:O40,9,0)</f>
        <v>4%C</v>
      </c>
      <c r="V22" s="65" t="str">
        <f>VLOOKUP(A22:A58,EBL!A18:O53,10,0)</f>
        <v>5%C</v>
      </c>
      <c r="W22" s="141">
        <f>VLOOKUP(A22:A58,EBL!A18:O53,11,0)</f>
        <v>0</v>
      </c>
      <c r="X22" s="66" t="str">
        <f>VLOOKUP(A22:A58,EBL!A18:O53,12,0)</f>
        <v>9.43%</v>
      </c>
      <c r="Y22" s="104">
        <f>VLOOKUP(A22:A58,'weekly total'!A:D,4,0)</f>
        <v>2.4912930000000002</v>
      </c>
      <c r="Z22" s="104">
        <f>VLOOKUP(A22:A58,'weekly total'!A:D,3,0)</f>
        <v>19.065000000000001</v>
      </c>
    </row>
    <row r="23" spans="1:26" s="68" customFormat="1" ht="20.100000000000001" customHeight="1" x14ac:dyDescent="0.25">
      <c r="A23" s="105" t="s">
        <v>34</v>
      </c>
      <c r="B23" s="105" t="s">
        <v>6</v>
      </c>
      <c r="C23" s="95">
        <f>VLOOKUP(A23:A59,data!B:N,5,0)</f>
        <v>0.2227230414719725</v>
      </c>
      <c r="D23" s="106">
        <f>VLOOKUP(A:A,INFO!B:U,11,0)</f>
        <v>982</v>
      </c>
      <c r="E23" s="96">
        <f>VLOOKUP(A23:A59,data!B:N,6,0)</f>
        <v>8.3000000000000007</v>
      </c>
      <c r="F23" s="105" t="s">
        <v>4</v>
      </c>
      <c r="G23" s="107">
        <f>VLOOKUP(A:A,INFO!B:U,5,0)</f>
        <v>9.4</v>
      </c>
      <c r="H23" s="107">
        <f>VLOOKUP(A:A,INFO!B:U,6,0)</f>
        <v>23.500000000000004</v>
      </c>
      <c r="I23" s="107">
        <f>VLOOKUP(A:A,INFO!B:U,7,0)</f>
        <v>17.205000000000002</v>
      </c>
      <c r="J23" s="107">
        <f>VLOOKUP(A:A,INFO!B:U,8,0)</f>
        <v>0.39999999999999997</v>
      </c>
      <c r="K23" s="98">
        <f>VLOOKUP(A:A,INFO!A19:U42,10,0)</f>
        <v>11.47</v>
      </c>
      <c r="L23" s="98">
        <f>VLOOKUP(A:A,INFO!A19:U42,11,0)</f>
        <v>11.56</v>
      </c>
      <c r="M23" s="99">
        <f>VLOOKUP(A23:A59,data!B:AE,14,0)</f>
        <v>0.49059999999999998</v>
      </c>
      <c r="N23" s="105"/>
      <c r="O23" s="100" t="str">
        <f>VLOOKUP(MF!A23:A59,EBL!A19:O54,15,0)</f>
        <v>8-Oct-27</v>
      </c>
      <c r="P23" s="101">
        <f t="shared" ca="1" si="1"/>
        <v>44409.788984259256</v>
      </c>
      <c r="Q23" s="108">
        <f t="shared" ca="1" si="0"/>
        <v>2258.2110157407442</v>
      </c>
      <c r="R23" s="109">
        <f t="shared" si="2"/>
        <v>0.81952920662598083</v>
      </c>
      <c r="S23" s="67">
        <f t="shared" si="3"/>
        <v>-8.9999999999999858E-2</v>
      </c>
      <c r="T23" s="65" t="str">
        <f>VLOOKUP(A23:A59,EBL!A19:O40,8,0)</f>
        <v>5.5%C</v>
      </c>
      <c r="U23" s="65" t="str">
        <f>VLOOKUP(A23:A59,EBL!A19:O40,9,0)</f>
        <v>5%C</v>
      </c>
      <c r="V23" s="65" t="str">
        <f>VLOOKUP(A23:A59,EBL!A19:O54,10,0)</f>
        <v>5%C</v>
      </c>
      <c r="W23" s="141">
        <f>VLOOKUP(A23:A59,EBL!A19:O54,11,0)</f>
        <v>0</v>
      </c>
      <c r="X23" s="66">
        <f>VLOOKUP(A23:A59,EBL!A19:O54,12,0)</f>
        <v>8.0600000000000005E-2</v>
      </c>
      <c r="Y23" s="104">
        <f>VLOOKUP(A23:A59,'weekly total'!A:D,4,0)</f>
        <v>1.904479</v>
      </c>
      <c r="Z23" s="104">
        <f>VLOOKUP(A23:A59,'weekly total'!A:D,3,0)</f>
        <v>18.175000000000001</v>
      </c>
    </row>
    <row r="24" spans="1:26" s="68" customFormat="1" ht="20.100000000000001" customHeight="1" x14ac:dyDescent="0.25">
      <c r="A24" s="105" t="s">
        <v>18</v>
      </c>
      <c r="B24" s="105" t="s">
        <v>6</v>
      </c>
      <c r="C24" s="95">
        <f>VLOOKUP(A24:A60,data!B:N,5,0)</f>
        <v>0.65940181180054158</v>
      </c>
      <c r="D24" s="106">
        <f>VLOOKUP(A:A,INFO!B:U,11,0)</f>
        <v>500</v>
      </c>
      <c r="E24" s="96">
        <f>VLOOKUP(A24:A60,data!B:N,6,0)</f>
        <v>7.4</v>
      </c>
      <c r="F24" s="105" t="s">
        <v>4</v>
      </c>
      <c r="G24" s="107">
        <f>VLOOKUP(A:A,INFO!B:U,5,0)</f>
        <v>11.5</v>
      </c>
      <c r="H24" s="107">
        <f>VLOOKUP(A:A,INFO!B:U,6,0)</f>
        <v>27.822580645161292</v>
      </c>
      <c r="I24" s="107">
        <f>VLOOKUP(A:A,INFO!B:U,7,0)</f>
        <v>16.184999999999999</v>
      </c>
      <c r="J24" s="107">
        <f>VLOOKUP(A:A,INFO!B:U,8,0)</f>
        <v>0.41333333333333333</v>
      </c>
      <c r="K24" s="98">
        <f>VLOOKUP(A:A,INFO!A21:U42,10,0)</f>
        <v>10.79</v>
      </c>
      <c r="L24" s="98">
        <f>VLOOKUP(A:A,INFO!A21:U42,11,0)</f>
        <v>13.97</v>
      </c>
      <c r="M24" s="99">
        <f>VLOOKUP(A24:A60,data!B:AE,14,0)</f>
        <v>0.89999999999999991</v>
      </c>
      <c r="N24" s="105"/>
      <c r="O24" s="100" t="str">
        <f>VLOOKUP(MF!A24:A60,EBL!A20:O55,15,0)</f>
        <v>18-Jan-20</v>
      </c>
      <c r="P24" s="101">
        <f t="shared" ca="1" si="1"/>
        <v>44409.788984259256</v>
      </c>
      <c r="Q24" s="108">
        <f t="shared" ca="1" si="0"/>
        <v>-561.78898425925581</v>
      </c>
      <c r="R24" s="109">
        <f t="shared" si="2"/>
        <v>1.065801668211307</v>
      </c>
      <c r="S24" s="67">
        <f t="shared" si="3"/>
        <v>-3.1800000000000015</v>
      </c>
      <c r="T24" s="65" t="str">
        <f>VLOOKUP(A24:A60,EBL!A20:O40,8,0)</f>
        <v>5.5%C</v>
      </c>
      <c r="U24" s="65" t="str">
        <f>VLOOKUP(A24:A60,EBL!A20:O40,9,0)</f>
        <v>4.5%C</v>
      </c>
      <c r="V24" s="65" t="str">
        <f>VLOOKUP(A24:A60,EBL!A20:O55,10,0)</f>
        <v>5%C</v>
      </c>
      <c r="W24" s="141">
        <f>VLOOKUP(A24:A60,EBL!A20:O55,11,0)</f>
        <v>0</v>
      </c>
      <c r="X24" s="66">
        <f>VLOOKUP(A24:A60,EBL!A20:O55,12,0)</f>
        <v>8.0600000000000005E-2</v>
      </c>
      <c r="Y24" s="104">
        <f>VLOOKUP(A24:A60,'weekly total'!A:D,4,0)</f>
        <v>4.0176059999999998</v>
      </c>
      <c r="Z24" s="104">
        <f>VLOOKUP(A24:A60,'weekly total'!A:D,3,0)</f>
        <v>47.118000000000002</v>
      </c>
    </row>
    <row r="25" spans="1:26" s="68" customFormat="1" ht="20.100000000000001" hidden="1" customHeight="1" x14ac:dyDescent="0.25">
      <c r="A25" s="105" t="s">
        <v>19</v>
      </c>
      <c r="B25" s="105" t="s">
        <v>6</v>
      </c>
      <c r="C25" s="95">
        <f>VLOOKUP(A25:A61,data!B:N,5,0)</f>
        <v>0.56427634831324014</v>
      </c>
      <c r="D25" s="106">
        <f>VLOOKUP(A:A,INFO!B:U,11,0)</f>
        <v>750</v>
      </c>
      <c r="E25" s="96">
        <f>VLOOKUP(A25:A61,data!B:N,6,0)</f>
        <v>9.3000000000000007</v>
      </c>
      <c r="F25" s="105" t="s">
        <v>4</v>
      </c>
      <c r="G25" s="107">
        <f>VLOOKUP(A:A,INFO!B:U,5,0)</f>
        <v>8.3000000000000007</v>
      </c>
      <c r="H25" s="107">
        <f>VLOOKUP(A:A,INFO!B:U,6,0)</f>
        <v>20.750000000000004</v>
      </c>
      <c r="I25" s="107">
        <f>VLOOKUP(A:A,INFO!B:U,7,0)</f>
        <v>14.73</v>
      </c>
      <c r="J25" s="107">
        <f>VLOOKUP(A:A,INFO!B:U,8,0)</f>
        <v>0.39999999999999997</v>
      </c>
      <c r="K25" s="98">
        <f>VLOOKUP(A:A,INFO!A20:U42,10,0)</f>
        <v>9.82</v>
      </c>
      <c r="L25" s="98">
        <f>VLOOKUP(A:A,INFO!A20:U42,11,0)</f>
        <v>12.22</v>
      </c>
      <c r="M25" s="99">
        <f>VLOOKUP(A25:A61,data!B:AE,14,0)</f>
        <v>0.99990000000000001</v>
      </c>
      <c r="N25" s="105"/>
      <c r="O25" s="100" t="e">
        <f>VLOOKUP(MF!A25:A61,EBL!A21:O56,15,0)</f>
        <v>#N/A</v>
      </c>
      <c r="P25" s="101">
        <f t="shared" ca="1" si="1"/>
        <v>44409.788984259256</v>
      </c>
      <c r="Q25" s="108" t="e">
        <f t="shared" ca="1" si="0"/>
        <v>#N/A</v>
      </c>
      <c r="R25" s="109">
        <f t="shared" si="2"/>
        <v>0.84521384928716914</v>
      </c>
      <c r="S25" s="67">
        <f t="shared" si="3"/>
        <v>-2.4000000000000004</v>
      </c>
      <c r="T25" s="65" t="e">
        <f>VLOOKUP(A25:A61,EBL!A21:O40,8,0)</f>
        <v>#N/A</v>
      </c>
      <c r="U25" s="65" t="e">
        <f>VLOOKUP(A25:A61,EBL!A21:O40,9,0)</f>
        <v>#N/A</v>
      </c>
      <c r="V25" s="65" t="e">
        <f>VLOOKUP(A25:A61,EBL!A21:O56,10,0)</f>
        <v>#N/A</v>
      </c>
      <c r="W25" s="141" t="e">
        <f>VLOOKUP(A25:A61,EBL!A21:O56,11,0)</f>
        <v>#N/A</v>
      </c>
      <c r="X25" s="66" t="e">
        <f>VLOOKUP(A25:A61,EBL!A21:O56,12,0)</f>
        <v>#N/A</v>
      </c>
      <c r="Y25" s="104">
        <f>VLOOKUP(A25:A61,'weekly total'!A:D,4,0)</f>
        <v>1.7635749999999999</v>
      </c>
      <c r="Z25" s="104">
        <f>VLOOKUP(A25:A61,'weekly total'!A:D,3,0)</f>
        <v>14.67</v>
      </c>
    </row>
    <row r="26" spans="1:26" s="68" customFormat="1" ht="20.100000000000001" customHeight="1" x14ac:dyDescent="0.25">
      <c r="A26" s="105" t="s">
        <v>20</v>
      </c>
      <c r="B26" s="105" t="s">
        <v>6</v>
      </c>
      <c r="C26" s="95">
        <f>VLOOKUP(A26:A62,data!B:N,5,0)</f>
        <v>0.21766082259224481</v>
      </c>
      <c r="D26" s="106">
        <f>VLOOKUP(A:A,INFO!B:U,11,0)</f>
        <v>1000</v>
      </c>
      <c r="E26" s="96">
        <f>VLOOKUP(A26:A63,data!B:N,6,0)</f>
        <v>9</v>
      </c>
      <c r="F26" s="105" t="s">
        <v>4</v>
      </c>
      <c r="G26" s="107">
        <f>VLOOKUP(A:A,INFO!B:U,5,0)</f>
        <v>9.3000000000000007</v>
      </c>
      <c r="H26" s="107">
        <f>VLOOKUP(A:A,INFO!B:U,6,0)</f>
        <v>17.012195121951223</v>
      </c>
      <c r="I26" s="107">
        <f>VLOOKUP(A:A,INFO!B:U,7,0)</f>
        <v>16.32</v>
      </c>
      <c r="J26" s="107">
        <f>VLOOKUP(A:A,INFO!B:U,8,0)</f>
        <v>0.54666666666666663</v>
      </c>
      <c r="K26" s="98">
        <f>VLOOKUP(A:A,INFO!A22:U42,10,0)</f>
        <v>10.88</v>
      </c>
      <c r="L26" s="98">
        <f>VLOOKUP(A:A,INFO!A22:U42,11,0)</f>
        <v>11.99</v>
      </c>
      <c r="M26" s="99">
        <f>VLOOKUP(A26:A62,data!B:AE,14,0)</f>
        <v>0.75</v>
      </c>
      <c r="N26" s="105"/>
      <c r="O26" s="100" t="str">
        <f>VLOOKUP(MF!A26:A62,EBL!A22:O57,15,0)</f>
        <v>12-Jun-23</v>
      </c>
      <c r="P26" s="101">
        <f t="shared" ca="1" si="1"/>
        <v>44409.788984259256</v>
      </c>
      <c r="Q26" s="108">
        <f t="shared" ca="1" si="0"/>
        <v>679.21101574074419</v>
      </c>
      <c r="R26" s="109">
        <f t="shared" si="2"/>
        <v>0.85477941176470584</v>
      </c>
      <c r="S26" s="67">
        <f t="shared" si="3"/>
        <v>-1.1099999999999994</v>
      </c>
      <c r="T26" s="65" t="str">
        <f>VLOOKUP(A26:A62,EBL!A22:O40,8,0)</f>
        <v>7%C</v>
      </c>
      <c r="U26" s="65" t="str">
        <f>VLOOKUP(A26:A62,EBL!A22:O40,9,0)</f>
        <v>6%C</v>
      </c>
      <c r="V26" s="65" t="str">
        <f>VLOOKUP(A26:A62,EBL!A22:O57,10,0)</f>
        <v>5%C</v>
      </c>
      <c r="W26" s="141">
        <f>VLOOKUP(A26:A62,EBL!A22:O57,11,0)</f>
        <v>0</v>
      </c>
      <c r="X26" s="66">
        <f>VLOOKUP(A26:A62,EBL!A22:O57,12,0)</f>
        <v>6.5799999999999997E-2</v>
      </c>
      <c r="Y26" s="104">
        <f>VLOOKUP(A26:A62,'weekly total'!A:D,4,0)</f>
        <v>0.77257799999999999</v>
      </c>
      <c r="Z26" s="104">
        <f>VLOOKUP(A26:A62,'weekly total'!A:D,3,0)</f>
        <v>7.2390000000000008</v>
      </c>
    </row>
    <row r="27" spans="1:26" s="68" customFormat="1" ht="20.100000000000001" customHeight="1" x14ac:dyDescent="0.25">
      <c r="A27" s="105" t="s">
        <v>74</v>
      </c>
      <c r="B27" s="105" t="s">
        <v>3</v>
      </c>
      <c r="C27" s="95">
        <f>VLOOKUP(A27:A63,data!B:N,5,0)</f>
        <v>0.6755797912523327</v>
      </c>
      <c r="D27" s="106">
        <f>VLOOKUP(A:A,INFO!B:U,11,0)</f>
        <v>1821.67</v>
      </c>
      <c r="E27" s="96">
        <f>VLOOKUP(A27:A64,data!B:N,6,0)</f>
        <v>6.4</v>
      </c>
      <c r="F27" s="105" t="s">
        <v>4</v>
      </c>
      <c r="G27" s="107">
        <f>VLOOKUP(A:A,INFO!B:U,5,0)</f>
        <v>7.5</v>
      </c>
      <c r="H27" s="107">
        <f>VLOOKUP(A:A,INFO!B:U,6,0)</f>
        <v>3.1960227272727271</v>
      </c>
      <c r="I27" s="107">
        <f>VLOOKUP(A:A,INFO!B:U,7,0)</f>
        <v>17.475000000000001</v>
      </c>
      <c r="J27" s="107">
        <f>VLOOKUP(A:A,INFO!B:U,8,0)</f>
        <v>2.3466666666666667</v>
      </c>
      <c r="K27" s="98">
        <f>VLOOKUP(A:A,INFO!A23:U42,10,0)</f>
        <v>11.65</v>
      </c>
      <c r="L27" s="98">
        <f>VLOOKUP(A:A,INFO!A23:U42,11,0)</f>
        <v>11.24</v>
      </c>
      <c r="M27" s="99">
        <f>VLOOKUP(A27:A63,data!B:AE,14,0)</f>
        <v>0.79169999999999996</v>
      </c>
      <c r="N27" s="110"/>
      <c r="O27" s="100" t="str">
        <f>VLOOKUP(MF!A27:A63,EBL!A23:O58,15,0)</f>
        <v>31-Mar-30</v>
      </c>
      <c r="P27" s="101">
        <f t="shared" ca="1" si="1"/>
        <v>44409.788984259256</v>
      </c>
      <c r="Q27" s="108">
        <f t="shared" ca="1" si="0"/>
        <v>-33361.788984259256</v>
      </c>
      <c r="R27" s="109">
        <f t="shared" si="2"/>
        <v>0.64377682403433478</v>
      </c>
      <c r="S27" s="67">
        <f t="shared" si="3"/>
        <v>0.41000000000000014</v>
      </c>
      <c r="T27" s="65" t="str">
        <f>VLOOKUP(A27:A63,EBL!A23:O40,8,0)</f>
        <v>2%C, 5%</v>
      </c>
      <c r="U27" s="65" t="str">
        <f>VLOOKUP(A27:A63,EBL!A23:O40,9,0)</f>
        <v>3%C</v>
      </c>
      <c r="V27" s="65" t="str">
        <f>VLOOKUP(A27:A63,EBL!A23:O58,10,0)</f>
        <v>No Dividend</v>
      </c>
      <c r="W27" s="141">
        <f>VLOOKUP(A27:A63,EBL!A23:O58,11,0)</f>
        <v>0</v>
      </c>
      <c r="X27" s="66" t="str">
        <f>VLOOKUP(A27:A63,EBL!A23:O58,12,0)</f>
        <v>-</v>
      </c>
      <c r="Y27" s="104">
        <f>VLOOKUP(A27:A63,'weekly total'!A:D,4,0)</f>
        <v>10.783213</v>
      </c>
      <c r="Z27" s="104">
        <f>VLOOKUP(A27:A63,'weekly total'!A:D,3,0)</f>
        <v>81.418999999999997</v>
      </c>
    </row>
    <row r="28" spans="1:26" s="68" customFormat="1" ht="20.100000000000001" customHeight="1" x14ac:dyDescent="0.25">
      <c r="A28" s="105" t="s">
        <v>21</v>
      </c>
      <c r="B28" s="105" t="s">
        <v>6</v>
      </c>
      <c r="C28" s="95">
        <f>VLOOKUP(A28:A64,data!B:N,5,0)</f>
        <v>0.66942253223365233</v>
      </c>
      <c r="D28" s="106">
        <f>VLOOKUP(A:A,INFO!B:U,11,0)</f>
        <v>1000</v>
      </c>
      <c r="E28" s="96">
        <f>VLOOKUP(A28:A65,data!B:N,6,0)</f>
        <v>6.5</v>
      </c>
      <c r="F28" s="105" t="s">
        <v>4</v>
      </c>
      <c r="G28" s="107">
        <f>VLOOKUP(A:A,INFO!B:U,5,0)</f>
        <v>7.3</v>
      </c>
      <c r="H28" s="107">
        <f>VLOOKUP(A:A,INFO!B:U,6,0)</f>
        <v>49.772727272727273</v>
      </c>
      <c r="I28" s="107">
        <f>VLOOKUP(A:A,INFO!B:U,7,0)</f>
        <v>14.43</v>
      </c>
      <c r="J28" s="107">
        <f>VLOOKUP(A:A,INFO!B:U,8,0)</f>
        <v>0.14666666666666667</v>
      </c>
      <c r="K28" s="98">
        <f>VLOOKUP(A:A,INFO!A24:U42,10,0)</f>
        <v>9.6199999999999992</v>
      </c>
      <c r="L28" s="98">
        <f>VLOOKUP(A:A,INFO!A24:U42,11,0)</f>
        <v>11.24</v>
      </c>
      <c r="M28" s="99">
        <f>VLOOKUP(A28:A64,data!B:AE,14,0)</f>
        <v>0.9899</v>
      </c>
      <c r="N28" s="105"/>
      <c r="O28" s="100" t="str">
        <f>VLOOKUP(MF!A28:A64,EBL!A24:O59,15,0)</f>
        <v>22-Nov-20</v>
      </c>
      <c r="P28" s="101">
        <f t="shared" ca="1" si="1"/>
        <v>44409.788984259256</v>
      </c>
      <c r="Q28" s="108">
        <f t="shared" ca="1" si="0"/>
        <v>-252.78898425925581</v>
      </c>
      <c r="R28" s="109">
        <f t="shared" si="2"/>
        <v>0.75883575883575893</v>
      </c>
      <c r="S28" s="67">
        <f t="shared" si="3"/>
        <v>-1.620000000000001</v>
      </c>
      <c r="T28" s="65" t="str">
        <f>VLOOKUP(A28:A64,EBL!A24:O40,8,0)</f>
        <v>9%C</v>
      </c>
      <c r="U28" s="65" t="str">
        <f>VLOOKUP(A28:A64,EBL!A24:O40,9,0)</f>
        <v>6%C</v>
      </c>
      <c r="V28" s="65" t="str">
        <f>VLOOKUP(A28:A64,EBL!A24:O59,10,0)</f>
        <v>4%C</v>
      </c>
      <c r="W28" s="141">
        <f>VLOOKUP(A28:A64,EBL!A24:O59,11,0)</f>
        <v>0</v>
      </c>
      <c r="X28" s="66">
        <f>VLOOKUP(A28:A64,EBL!A24:O59,12,0)</f>
        <v>7.1400000000000005E-2</v>
      </c>
      <c r="Y28" s="104">
        <f>VLOOKUP(A28:A64,'weekly total'!A:D,4,0)</f>
        <v>2.4174579999999999</v>
      </c>
      <c r="Z28" s="104">
        <f>VLOOKUP(A28:A64,'weekly total'!A:D,3,0)</f>
        <v>17.902999999999999</v>
      </c>
    </row>
    <row r="29" spans="1:26" s="68" customFormat="1" ht="20.100000000000001" customHeight="1" x14ac:dyDescent="0.25">
      <c r="A29" s="105" t="s">
        <v>75</v>
      </c>
      <c r="B29" s="105" t="s">
        <v>10</v>
      </c>
      <c r="C29" s="95">
        <f>VLOOKUP(A29:A65,data!B:N,5,0)</f>
        <v>0.17779633779839665</v>
      </c>
      <c r="D29" s="106">
        <f>VLOOKUP(A:A,INFO!B:U,11,0)</f>
        <v>3110.8</v>
      </c>
      <c r="E29" s="96">
        <f>VLOOKUP(A29:A66,data!B:N,6,0)</f>
        <v>7.4</v>
      </c>
      <c r="F29" s="105" t="s">
        <v>22</v>
      </c>
      <c r="G29" s="107">
        <f>VLOOKUP(A:A,INFO!B:U,5,0)</f>
        <v>9</v>
      </c>
      <c r="H29" s="107">
        <f>VLOOKUP(A:A,INFO!B:U,6,0)</f>
        <v>4.6674042317798374</v>
      </c>
      <c r="I29" s="107">
        <f>VLOOKUP(A:A,INFO!B:U,7,0)</f>
        <v>19.02</v>
      </c>
      <c r="J29" s="107">
        <f>VLOOKUP(A:A,INFO!B:U,8,0)</f>
        <v>1.9282666666666666</v>
      </c>
      <c r="K29" s="98">
        <f>VLOOKUP(A:A,INFO!A25:U42,10,0)</f>
        <v>12.68</v>
      </c>
      <c r="L29" s="98">
        <f>VLOOKUP(A:A,INFO!A25:U42,11,0)</f>
        <v>11.27</v>
      </c>
      <c r="M29" s="99">
        <f>VLOOKUP(A29:A65,data!B:AE,14,0)</f>
        <v>0.79420000000000002</v>
      </c>
      <c r="N29" s="105"/>
      <c r="O29" s="100" t="str">
        <f>VLOOKUP(MF!A29:A65,EBL!A25:O60,15,0)</f>
        <v>18-Sep-31</v>
      </c>
      <c r="P29" s="101">
        <f t="shared" ca="1" si="1"/>
        <v>44409.788984259256</v>
      </c>
      <c r="Q29" s="108">
        <f t="shared" ca="1" si="0"/>
        <v>-32825.788984259256</v>
      </c>
      <c r="R29" s="109">
        <f t="shared" si="2"/>
        <v>0.70977917981072558</v>
      </c>
      <c r="S29" s="67">
        <f t="shared" si="3"/>
        <v>1.4100000000000001</v>
      </c>
      <c r="T29" s="65" t="str">
        <f>VLOOKUP(A29:A65,EBL!A25:O40,8,0)</f>
        <v>5.50%</v>
      </c>
      <c r="U29" s="65" t="str">
        <f>VLOOKUP(A29:A65,EBL!A25:O40,9,0)</f>
        <v>4%C</v>
      </c>
      <c r="V29" s="65" t="str">
        <f>VLOOKUP(A29:A65,EBL!A25:O60,10,0)</f>
        <v>No Dividend</v>
      </c>
      <c r="W29" s="141">
        <f>VLOOKUP(A29:A65,EBL!A25:O60,11,0)</f>
        <v>0</v>
      </c>
      <c r="X29" s="66" t="str">
        <f>VLOOKUP(A29:A65,EBL!A25:O60,12,0)</f>
        <v>-</v>
      </c>
      <c r="Y29" s="104">
        <f>VLOOKUP(A29:A65,'weekly total'!A:D,4,0)</f>
        <v>10.807497</v>
      </c>
      <c r="Z29" s="104">
        <f>VLOOKUP(A29:A65,'weekly total'!A:D,3,0)</f>
        <v>95.871000000000009</v>
      </c>
    </row>
    <row r="30" spans="1:26" s="68" customFormat="1" ht="20.100000000000001" customHeight="1" x14ac:dyDescent="0.25">
      <c r="A30" s="105" t="s">
        <v>76</v>
      </c>
      <c r="B30" s="105" t="s">
        <v>10</v>
      </c>
      <c r="C30" s="95">
        <f>VLOOKUP(A30:A66,data!B:N,5,0)</f>
        <v>0.42312313310080424</v>
      </c>
      <c r="D30" s="106">
        <f>VLOOKUP(A:A,INFO!B:U,11,0)</f>
        <v>1000</v>
      </c>
      <c r="E30" s="96">
        <f>VLOOKUP(A30:A67,data!B:N,6,0)</f>
        <v>9.3000000000000007</v>
      </c>
      <c r="F30" s="105" t="s">
        <v>11</v>
      </c>
      <c r="G30" s="107">
        <f>VLOOKUP(A:A,INFO!B:U,5,0)</f>
        <v>8.8000000000000007</v>
      </c>
      <c r="H30" s="107">
        <f>VLOOKUP(A:A,INFO!B:U,6,0)</f>
        <v>21.526418786692762</v>
      </c>
      <c r="I30" s="107">
        <f>VLOOKUP(A:A,INFO!B:U,7,0)</f>
        <v>17.34</v>
      </c>
      <c r="J30" s="107">
        <f>VLOOKUP(A:A,INFO!B:U,8,0)</f>
        <v>0.4088</v>
      </c>
      <c r="K30" s="98">
        <f>VLOOKUP(A:A,INFO!A26:U42,10,0)</f>
        <v>11.56</v>
      </c>
      <c r="L30" s="98">
        <f>VLOOKUP(A:A,INFO!A26:U42,11,0)</f>
        <v>10.14</v>
      </c>
      <c r="M30" s="99">
        <f>VLOOKUP(A30:A66,data!B:AE,14,0)</f>
        <v>0.87650000000000006</v>
      </c>
      <c r="N30" s="105"/>
      <c r="O30" s="100" t="str">
        <f>VLOOKUP(MF!A30:A66,EBL!A26:O61,15,0)</f>
        <v>7-Feb-31</v>
      </c>
      <c r="P30" s="101">
        <f t="shared" ca="1" si="1"/>
        <v>44409.788984259256</v>
      </c>
      <c r="Q30" s="108">
        <f t="shared" ca="1" si="0"/>
        <v>-33048.788984259256</v>
      </c>
      <c r="R30" s="109">
        <f t="shared" si="2"/>
        <v>0.76124567474048443</v>
      </c>
      <c r="S30" s="67">
        <f t="shared" si="3"/>
        <v>1.42</v>
      </c>
      <c r="T30" s="65" t="str">
        <f>VLOOKUP(A30:A66,EBL!A26:O40,8,0)</f>
        <v>8%C</v>
      </c>
      <c r="U30" s="65" t="str">
        <f>VLOOKUP(A30:A66,EBL!A26:O40,9,0)</f>
        <v>8%C</v>
      </c>
      <c r="V30" s="65" t="str">
        <f>VLOOKUP(A30:A66,EBL!A26:O61,10,0)</f>
        <v>No Dividend</v>
      </c>
      <c r="W30" s="141">
        <f>VLOOKUP(A30:A66,EBL!A26:O61,11,0)</f>
        <v>0.115</v>
      </c>
      <c r="X30" s="66" t="str">
        <f>VLOOKUP(A30:A66,EBL!A26:O61,12,0)</f>
        <v>15.97%</v>
      </c>
      <c r="Y30" s="104">
        <f>VLOOKUP(A30:A66,'weekly total'!A:D,4,0)</f>
        <v>12.645224000000001</v>
      </c>
      <c r="Z30" s="104">
        <f>VLOOKUP(A30:A66,'weekly total'!A:D,3,0)</f>
        <v>117.43899999999999</v>
      </c>
    </row>
    <row r="31" spans="1:26" s="68" customFormat="1" ht="20.100000000000001" customHeight="1" x14ac:dyDescent="0.25">
      <c r="A31" s="105" t="s">
        <v>77</v>
      </c>
      <c r="B31" s="105" t="s">
        <v>10</v>
      </c>
      <c r="C31" s="95">
        <f>VLOOKUP(A31:A67,data!B:N,5,0)</f>
        <v>0.19125990908194077</v>
      </c>
      <c r="D31" s="106">
        <f>VLOOKUP(A:A,INFO!B:U,11,0)</f>
        <v>1085.03</v>
      </c>
      <c r="E31" s="96">
        <f>VLOOKUP(A31:A68,data!B:N,6,0)</f>
        <v>7.6</v>
      </c>
      <c r="F31" s="105" t="s">
        <v>7</v>
      </c>
      <c r="G31" s="107">
        <f>VLOOKUP(A:A,INFO!B:U,5,0)</f>
        <v>8.8000000000000007</v>
      </c>
      <c r="H31" s="107">
        <f>VLOOKUP(A:A,INFO!B:U,6,0)</f>
        <v>10.869565217391305</v>
      </c>
      <c r="I31" s="107">
        <f>VLOOKUP(A:A,INFO!B:U,7,0)</f>
        <v>18.375</v>
      </c>
      <c r="J31" s="107">
        <f>VLOOKUP(A:A,INFO!B:U,8,0)</f>
        <v>0.80959999999999999</v>
      </c>
      <c r="K31" s="98">
        <f>VLOOKUP(A:A,INFO!A27:U42,10,0)</f>
        <v>12.25</v>
      </c>
      <c r="L31" s="98">
        <f>VLOOKUP(A:A,INFO!A27:U42,11,0)</f>
        <v>10.57</v>
      </c>
      <c r="M31" s="99">
        <f>VLOOKUP(A31:A67,data!B:AE,14,0)</f>
        <v>0.85000000000000009</v>
      </c>
      <c r="N31" s="105"/>
      <c r="O31" s="100" t="str">
        <f>VLOOKUP(MF!A31:A67,EBL!A27:O62,15,0)</f>
        <v>23-May-32</v>
      </c>
      <c r="P31" s="101">
        <f t="shared" ca="1" si="1"/>
        <v>44409.788984259256</v>
      </c>
      <c r="Q31" s="108">
        <f t="shared" ca="1" si="0"/>
        <v>-32577.788984259256</v>
      </c>
      <c r="R31" s="109">
        <f t="shared" si="2"/>
        <v>0.71836734693877558</v>
      </c>
      <c r="S31" s="67">
        <f t="shared" si="3"/>
        <v>1.6799999999999997</v>
      </c>
      <c r="T31" s="65" t="str">
        <f>VLOOKUP(A31:A67,EBL!A27:O40,8,0)</f>
        <v>6%C</v>
      </c>
      <c r="U31" s="65" t="str">
        <f>VLOOKUP(A31:A67,EBL!A27:O40,9,0)</f>
        <v>No Dividend</v>
      </c>
      <c r="V31" s="65" t="str">
        <f>VLOOKUP(A31:A67,EBL!A27:O62,10,0)</f>
        <v>7.25%C</v>
      </c>
      <c r="W31" s="141">
        <f>VLOOKUP(A31:A67,EBL!A27:O62,11,0)</f>
        <v>0</v>
      </c>
      <c r="X31" s="66" t="str">
        <f>VLOOKUP(A31:A67,EBL!A27:O62,12,0)</f>
        <v>8.15%</v>
      </c>
      <c r="Y31" s="104">
        <f>VLOOKUP(A31:A67,'weekly total'!A:D,4,0)</f>
        <v>2.5520849999999999</v>
      </c>
      <c r="Z31" s="104">
        <f>VLOOKUP(A31:A67,'weekly total'!A:D,3,0)</f>
        <v>22.981999999999999</v>
      </c>
    </row>
    <row r="32" spans="1:26" s="68" customFormat="1" ht="20.100000000000001" customHeight="1" x14ac:dyDescent="0.25">
      <c r="A32" s="105" t="s">
        <v>78</v>
      </c>
      <c r="B32" s="105" t="s">
        <v>23</v>
      </c>
      <c r="C32" s="95">
        <f>VLOOKUP(A32:A68,data!B:N,5,0)</f>
        <v>0.17541530524199761</v>
      </c>
      <c r="D32" s="106">
        <f>VLOOKUP(A:A,INFO!B:U,11,0)</f>
        <v>503</v>
      </c>
      <c r="E32" s="96">
        <f>VLOOKUP(A32:A69,data!B:N,6,0)</f>
        <v>14.1</v>
      </c>
      <c r="F32" s="105" t="s">
        <v>4</v>
      </c>
      <c r="G32" s="107">
        <f>VLOOKUP(A:A,INFO!B:U,5,0)</f>
        <v>18</v>
      </c>
      <c r="H32" s="107">
        <f>VLOOKUP(A:A,INFO!B:U,6,0)</f>
        <v>4.5608108108108105</v>
      </c>
      <c r="I32" s="107">
        <f>VLOOKUP(A:A,INFO!B:U,7,0)</f>
        <v>23.64</v>
      </c>
      <c r="J32" s="107">
        <f>VLOOKUP(A:A,INFO!B:U,8,0)</f>
        <v>3.9466666666666668</v>
      </c>
      <c r="K32" s="98">
        <f>VLOOKUP(A:A,INFO!A28:U42,10,0)</f>
        <v>15.76</v>
      </c>
      <c r="L32" s="98">
        <f>VLOOKUP(A:A,INFO!A28:U42,11,0)</f>
        <v>13.86</v>
      </c>
      <c r="M32" s="99">
        <f>VLOOKUP(A32:A68,data!B:AE,14,0)</f>
        <v>0.67200000000000004</v>
      </c>
      <c r="N32" s="105"/>
      <c r="O32" s="100" t="str">
        <f>VLOOKUP(MF!A32:A68,EBL!A28:O63,15,0)</f>
        <v>27-Feb-22</v>
      </c>
      <c r="P32" s="101">
        <f t="shared" ca="1" si="1"/>
        <v>44409.788984259256</v>
      </c>
      <c r="Q32" s="108">
        <f t="shared" ca="1" si="0"/>
        <v>209.21101574074419</v>
      </c>
      <c r="R32" s="109">
        <f t="shared" si="2"/>
        <v>1.1421319796954315</v>
      </c>
      <c r="S32" s="67">
        <f t="shared" si="3"/>
        <v>1.9000000000000004</v>
      </c>
      <c r="T32" s="65" t="str">
        <f>VLOOKUP(A32:A68,EBL!A28:O40,8,0)</f>
        <v>14%C</v>
      </c>
      <c r="U32" s="65" t="str">
        <f>VLOOKUP(A32:A68,EBL!A28:O40,9,0)</f>
        <v>13%C</v>
      </c>
      <c r="V32" s="65" t="str">
        <f>VLOOKUP(A32:A68,EBL!A28:O63,10,0)</f>
        <v>5%C</v>
      </c>
      <c r="W32" s="141">
        <f>VLOOKUP(A32:A68,EBL!A28:O63,11,0)</f>
        <v>0</v>
      </c>
      <c r="X32" s="66">
        <f>VLOOKUP(A32:A68,EBL!A28:O63,12,0)</f>
        <v>5.21E-2</v>
      </c>
      <c r="Y32" s="104">
        <f>VLOOKUP(A32:A68,'weekly total'!A:D,4,0)</f>
        <v>8.0144649999999995</v>
      </c>
      <c r="Z32" s="104">
        <f>VLOOKUP(A32:A68,'weekly total'!A:D,3,0)</f>
        <v>139.83099999999999</v>
      </c>
    </row>
    <row r="33" spans="1:26" ht="20.100000000000001" customHeight="1" x14ac:dyDescent="0.25">
      <c r="A33" s="94" t="s">
        <v>79</v>
      </c>
      <c r="B33" s="94" t="s">
        <v>6</v>
      </c>
      <c r="C33" s="95">
        <f>VLOOKUP(A33:A69,data!B:N,5,0)</f>
        <v>0.71967715233777962</v>
      </c>
      <c r="D33" s="95">
        <f>VLOOKUP(A:A,INFO!B:U,11,0)</f>
        <v>600</v>
      </c>
      <c r="E33" s="96">
        <f>VLOOKUP(A33:A70,data!B:N,6,0)</f>
        <v>8.5</v>
      </c>
      <c r="F33" s="94" t="s">
        <v>4</v>
      </c>
      <c r="G33" s="97">
        <f>VLOOKUP(A:A,INFO!B:U,5,0)</f>
        <v>10.9</v>
      </c>
      <c r="H33" s="97">
        <f>VLOOKUP(A:A,INFO!B:U,6,0)</f>
        <v>29.196428571428569</v>
      </c>
      <c r="I33" s="97">
        <f>VLOOKUP(A:A,INFO!B:U,7,0)</f>
        <v>15.09</v>
      </c>
      <c r="J33" s="97">
        <f>VLOOKUP(A:A,INFO!B:U,8,0)</f>
        <v>0.37333333333333335</v>
      </c>
      <c r="K33" s="98">
        <f>VLOOKUP(A:A,INFO!A29:U42,10,0)</f>
        <v>10.06</v>
      </c>
      <c r="L33" s="98">
        <f>VLOOKUP(A:A,INFO!A29:U42,11,0)</f>
        <v>12.3</v>
      </c>
      <c r="M33" s="99">
        <f>VLOOKUP(A33:A69,data!B:AE,14,0)</f>
        <v>0.66659999999999997</v>
      </c>
      <c r="N33" s="94"/>
      <c r="O33" s="100" t="str">
        <f>VLOOKUP(MF!A33:A69,EBL!A29:O64,15,0)</f>
        <v>9-May-20</v>
      </c>
      <c r="P33" s="101">
        <f t="shared" ca="1" si="1"/>
        <v>44409.788984259256</v>
      </c>
      <c r="Q33" s="102">
        <f t="shared" ca="1" si="0"/>
        <v>-449.78898425925581</v>
      </c>
      <c r="R33" s="103">
        <f t="shared" si="2"/>
        <v>1.0834990059642147</v>
      </c>
      <c r="S33" s="65">
        <f t="shared" si="3"/>
        <v>-2.2400000000000002</v>
      </c>
      <c r="T33" s="65" t="str">
        <f>VLOOKUP(A33:A69,EBL!A29:O40,8,0)</f>
        <v>5%C</v>
      </c>
      <c r="U33" s="65" t="str">
        <f>VLOOKUP(A33:A69,EBL!A29:O40,9,0)</f>
        <v>5%C</v>
      </c>
      <c r="V33" s="65" t="str">
        <f>VLOOKUP(A33:A69,EBL!A29:O64,10,0)</f>
        <v>5%C</v>
      </c>
      <c r="W33" s="141">
        <f>VLOOKUP(A33:A69,EBL!A29:O64,11,0)</f>
        <v>0</v>
      </c>
      <c r="X33" s="66" t="str">
        <f>VLOOKUP(A33:A69,EBL!A29:O64,12,0)</f>
        <v>6.49%</v>
      </c>
      <c r="Y33" s="104">
        <f>VLOOKUP(A33:A69,'weekly total'!A:D,4,0)</f>
        <v>3.231036</v>
      </c>
      <c r="Z33" s="104">
        <f>VLOOKUP(A33:A69,'weekly total'!A:D,3,0)</f>
        <v>36.385999999999996</v>
      </c>
    </row>
    <row r="34" spans="1:26" ht="20.100000000000001" customHeight="1" x14ac:dyDescent="0.25">
      <c r="A34" s="94" t="s">
        <v>80</v>
      </c>
      <c r="B34" s="94" t="s">
        <v>3</v>
      </c>
      <c r="C34" s="95">
        <f>VLOOKUP(A34:A70,data!B:N,5,0)</f>
        <v>0.7317197976256653</v>
      </c>
      <c r="D34" s="95">
        <f>VLOOKUP(A:A,INFO!B:U,11,0)</f>
        <v>2818.93</v>
      </c>
      <c r="E34" s="96">
        <f>VLOOKUP(A34:A71,data!B:N,6,0)</f>
        <v>6</v>
      </c>
      <c r="F34" s="94" t="s">
        <v>4</v>
      </c>
      <c r="G34" s="97">
        <f>VLOOKUP(A:A,INFO!B:U,5,0)</f>
        <v>7.5</v>
      </c>
      <c r="H34" s="97">
        <f>VLOOKUP(A:A,INFO!B:U,6,0)</f>
        <v>3.2894736842105265</v>
      </c>
      <c r="I34" s="97">
        <f>VLOOKUP(A:A,INFO!B:U,7,0)</f>
        <v>18.015000000000001</v>
      </c>
      <c r="J34" s="97">
        <f>VLOOKUP(A:A,INFO!B:U,8,0)</f>
        <v>2.2799999999999998</v>
      </c>
      <c r="K34" s="98">
        <f>VLOOKUP(A:A,INFO!A30:U42,10,0)</f>
        <v>12.01</v>
      </c>
      <c r="L34" s="98">
        <f>VLOOKUP(A:A,INFO!A30:U42,11,0)</f>
        <v>11.25</v>
      </c>
      <c r="M34" s="99">
        <f>VLOOKUP(A34:A70,data!B:AE,14,0)</f>
        <v>0.89739999999999998</v>
      </c>
      <c r="N34" s="99"/>
      <c r="O34" s="100" t="str">
        <f>VLOOKUP(MF!A34:A70,EBL!A30:O65,15,0)</f>
        <v>24-Nov-30</v>
      </c>
      <c r="P34" s="101">
        <f t="shared" ca="1" si="1"/>
        <v>44409.788984259256</v>
      </c>
      <c r="Q34" s="102">
        <f t="shared" ca="1" si="0"/>
        <v>-33123.788984259256</v>
      </c>
      <c r="R34" s="103">
        <f t="shared" si="2"/>
        <v>0.62447960033305583</v>
      </c>
      <c r="S34" s="65">
        <f t="shared" si="3"/>
        <v>0.75999999999999979</v>
      </c>
      <c r="T34" s="65" t="str">
        <f>VLOOKUP(A34:A70,EBL!A30:O40,8,0)</f>
        <v>3%C, 6%</v>
      </c>
      <c r="U34" s="65" t="str">
        <f>VLOOKUP(A34:A70,EBL!A30:O40,9,0)</f>
        <v>3%C</v>
      </c>
      <c r="V34" s="65" t="str">
        <f>VLOOKUP(A34:A70,EBL!A30:O65,10,0)</f>
        <v>No Dividend</v>
      </c>
      <c r="W34" s="141">
        <f>VLOOKUP(A34:A70,EBL!A30:O65,11,0)</f>
        <v>0</v>
      </c>
      <c r="X34" s="66" t="str">
        <f>VLOOKUP(A34:A70,EBL!A30:O65,12,0)</f>
        <v>-</v>
      </c>
      <c r="Y34" s="104">
        <f>VLOOKUP(A34:A70,'weekly total'!A:D,4,0)</f>
        <v>24.741330999999999</v>
      </c>
      <c r="Z34" s="104">
        <f>VLOOKUP(A34:A70,'weekly total'!A:D,3,0)</f>
        <v>185.738</v>
      </c>
    </row>
    <row r="35" spans="1:26" ht="20.100000000000001" customHeight="1" x14ac:dyDescent="0.25">
      <c r="A35" s="94" t="s">
        <v>24</v>
      </c>
      <c r="B35" s="94" t="s">
        <v>3</v>
      </c>
      <c r="C35" s="95">
        <f>VLOOKUP(A35:A71,data!B:N,5,0)</f>
        <v>0.71260932093733609</v>
      </c>
      <c r="D35" s="95">
        <f>VLOOKUP(A:A,INFO!B:U,11,0)</f>
        <v>2991</v>
      </c>
      <c r="E35" s="96">
        <f>VLOOKUP(A35:A72,data!B:N,6,0)</f>
        <v>5.5</v>
      </c>
      <c r="F35" s="94" t="s">
        <v>4</v>
      </c>
      <c r="G35" s="97">
        <f>VLOOKUP(A:A,INFO!B:U,5,0)</f>
        <v>7.2</v>
      </c>
      <c r="H35" s="97">
        <f>VLOOKUP(A:A,INFO!B:U,6,0)</f>
        <v>3.7500000000000004</v>
      </c>
      <c r="I35" s="97">
        <f>VLOOKUP(A:A,INFO!B:U,7,0)</f>
        <v>18.03</v>
      </c>
      <c r="J35" s="97">
        <f>VLOOKUP(A:A,INFO!B:U,8,0)</f>
        <v>1.92</v>
      </c>
      <c r="K35" s="98">
        <f>VLOOKUP(A:A,INFO!A31:U42,10,0)</f>
        <v>12.02</v>
      </c>
      <c r="L35" s="98">
        <f>VLOOKUP(A:A,INFO!A31:U42,11,0)</f>
        <v>11.5</v>
      </c>
      <c r="M35" s="99">
        <f>VLOOKUP(A35:A71,data!B:AE,14,0)</f>
        <v>0.9</v>
      </c>
      <c r="N35" s="98"/>
      <c r="O35" s="100" t="str">
        <f>VLOOKUP(MF!A35:A71,EBL!A31:O66,15,0)</f>
        <v>18-Oct-30</v>
      </c>
      <c r="P35" s="101">
        <f t="shared" ca="1" si="1"/>
        <v>44409.788984259256</v>
      </c>
      <c r="Q35" s="102">
        <f t="shared" ca="1" si="0"/>
        <v>-33160.788984259256</v>
      </c>
      <c r="R35" s="103">
        <f t="shared" si="2"/>
        <v>0.59900166389351084</v>
      </c>
      <c r="S35" s="65">
        <f t="shared" si="3"/>
        <v>0.51999999999999957</v>
      </c>
      <c r="T35" s="65" t="str">
        <f>VLOOKUP(A35:A71,EBL!A31:O40,8,0)</f>
        <v>2%C, 5.5%</v>
      </c>
      <c r="U35" s="65" t="str">
        <f>VLOOKUP(A35:A71,EBL!A31:O40,9,0)</f>
        <v>3%C</v>
      </c>
      <c r="V35" s="65" t="str">
        <f>VLOOKUP(A35:A71,EBL!A31:O66,10,0)</f>
        <v>No Dividend</v>
      </c>
      <c r="W35" s="141">
        <f>VLOOKUP(A35:A71,EBL!A31:O66,11,0)</f>
        <v>0</v>
      </c>
      <c r="X35" s="66" t="str">
        <f>VLOOKUP(A35:A71,EBL!A31:O66,12,0)</f>
        <v>-</v>
      </c>
      <c r="Y35" s="104">
        <f>VLOOKUP(A35:A71,'weekly total'!A:D,4,0)</f>
        <v>21.610299000000001</v>
      </c>
      <c r="Z35" s="104">
        <f>VLOOKUP(A35:A71,'weekly total'!A:D,3,0)</f>
        <v>155.15500000000003</v>
      </c>
    </row>
    <row r="36" spans="1:26" ht="20.100000000000001" customHeight="1" x14ac:dyDescent="0.25">
      <c r="A36" s="94" t="s">
        <v>25</v>
      </c>
      <c r="B36" s="94" t="s">
        <v>6</v>
      </c>
      <c r="C36" s="95">
        <f>VLOOKUP(A36:A72,data!B:N,5,0)</f>
        <v>0.58293401865800276</v>
      </c>
      <c r="D36" s="95">
        <f>VLOOKUP(A:A,INFO!B:U,11,0)</f>
        <v>1000</v>
      </c>
      <c r="E36" s="96">
        <f>VLOOKUP(A36:A73,data!B:N,6,0)</f>
        <v>7.3</v>
      </c>
      <c r="F36" s="94" t="s">
        <v>4</v>
      </c>
      <c r="G36" s="97">
        <f>VLOOKUP(A:A,INFO!B:U,5,0)</f>
        <v>8.3000000000000007</v>
      </c>
      <c r="H36" s="97">
        <f>VLOOKUP(A:A,INFO!B:U,6,0)</f>
        <v>15.182926829268295</v>
      </c>
      <c r="I36" s="97">
        <f>VLOOKUP(A:A,INFO!B:U,7,0)</f>
        <v>15.885</v>
      </c>
      <c r="J36" s="97">
        <f>VLOOKUP(A:A,INFO!B:U,8,0)</f>
        <v>0.54666666666666663</v>
      </c>
      <c r="K36" s="98">
        <f>VLOOKUP(A:A,INFO!A32:U42,10,0)</f>
        <v>10.59</v>
      </c>
      <c r="L36" s="98">
        <f>VLOOKUP(A:A,INFO!A32:U42,11,0)</f>
        <v>12.34</v>
      </c>
      <c r="M36" s="99">
        <f>VLOOKUP(A36:A72,data!B:AE,14,0)</f>
        <v>0.79990000000000006</v>
      </c>
      <c r="N36" s="94"/>
      <c r="O36" s="100" t="str">
        <f>VLOOKUP(MF!A36:A72,EBL!A32:O67,15,0)</f>
        <v>2-Feb-20</v>
      </c>
      <c r="P36" s="101">
        <f t="shared" ca="1" si="1"/>
        <v>44409.788984259256</v>
      </c>
      <c r="Q36" s="102">
        <f t="shared" ca="1" si="0"/>
        <v>-546.78898425925581</v>
      </c>
      <c r="R36" s="103">
        <f t="shared" si="2"/>
        <v>0.78375826251180369</v>
      </c>
      <c r="S36" s="65">
        <f t="shared" si="3"/>
        <v>-1.75</v>
      </c>
      <c r="T36" s="65" t="str">
        <f>VLOOKUP(A36:A72,EBL!A32:O40,8,0)</f>
        <v>7%C</v>
      </c>
      <c r="U36" s="65" t="str">
        <f>VLOOKUP(A36:A72,EBL!A32:O40,9,0)</f>
        <v>6%C</v>
      </c>
      <c r="V36" s="65" t="str">
        <f>VLOOKUP(A36:A72,EBL!A32:O67,10,0)</f>
        <v>5%C</v>
      </c>
      <c r="W36" s="141">
        <f>VLOOKUP(A36:A72,EBL!A32:O67,11,0)</f>
        <v>0</v>
      </c>
      <c r="X36" s="66">
        <f>VLOOKUP(A36:A72,EBL!A32:O67,12,0)</f>
        <v>0.1</v>
      </c>
      <c r="Y36" s="104">
        <f>VLOOKUP(A36:A72,'weekly total'!A:D,4,0)</f>
        <v>1.241349</v>
      </c>
      <c r="Z36" s="104">
        <f>VLOOKUP(A36:A72,'weekly total'!A:D,3,0)</f>
        <v>10.341999999999999</v>
      </c>
    </row>
    <row r="37" spans="1:26" ht="20.100000000000001" customHeight="1" x14ac:dyDescent="0.25">
      <c r="A37" s="94" t="s">
        <v>81</v>
      </c>
      <c r="B37" s="94" t="s">
        <v>16</v>
      </c>
      <c r="C37" s="95">
        <f>VLOOKUP(A37:A73,data!B:N,5,0)</f>
        <v>0.33864615735821579</v>
      </c>
      <c r="D37" s="95">
        <f>VLOOKUP(A:A,INFO!B:U,11,0)</f>
        <v>605</v>
      </c>
      <c r="E37" s="96">
        <f>VLOOKUP(A37:A74,data!B:N,6,0)</f>
        <v>12.5</v>
      </c>
      <c r="F37" s="94" t="s">
        <v>4</v>
      </c>
      <c r="G37" s="97">
        <f>VLOOKUP(A:A,INFO!B:U,5,0)</f>
        <v>13.4</v>
      </c>
      <c r="H37" s="97">
        <f>VLOOKUP(A:A,INFO!B:U,6,0)</f>
        <v>12.721518987341771</v>
      </c>
      <c r="I37" s="97">
        <f>VLOOKUP(A:A,INFO!B:U,7,0)</f>
        <v>22.5</v>
      </c>
      <c r="J37" s="97">
        <f>VLOOKUP(A:A,INFO!B:U,8,0)</f>
        <v>1.0533333333333335</v>
      </c>
      <c r="K37" s="98">
        <f>VLOOKUP(A:A,INFO!A33:U42,10,0)</f>
        <v>15</v>
      </c>
      <c r="L37" s="98">
        <f>VLOOKUP(A:A,INFO!A33:U42,11,0)</f>
        <v>11.75</v>
      </c>
      <c r="M37" s="99">
        <f>VLOOKUP(A37:A73,data!B:AE,14,0)</f>
        <v>0.8</v>
      </c>
      <c r="N37" s="94"/>
      <c r="O37" s="100" t="str">
        <f>VLOOKUP(MF!A37:A73,EBL!A33:O68,15,0)</f>
        <v>7-Jul-21</v>
      </c>
      <c r="P37" s="101">
        <f t="shared" ca="1" si="1"/>
        <v>44409.788984259256</v>
      </c>
      <c r="Q37" s="102">
        <f t="shared" ca="1" si="0"/>
        <v>-25.788984259255813</v>
      </c>
      <c r="R37" s="103">
        <f t="shared" si="2"/>
        <v>0.89333333333333331</v>
      </c>
      <c r="S37" s="65">
        <f t="shared" si="3"/>
        <v>3.25</v>
      </c>
      <c r="T37" s="65" t="str">
        <f>VLOOKUP(A37:A73,EBL!A33:O40,8,0)</f>
        <v>11%C</v>
      </c>
      <c r="U37" s="65" t="str">
        <f>VLOOKUP(A37:A73,EBL!A33:O40,9,0)</f>
        <v>10%C</v>
      </c>
      <c r="V37" s="65" t="str">
        <f>VLOOKUP(A37:A73,EBL!A33:O68,10,0)</f>
        <v>No Dividend</v>
      </c>
      <c r="W37" s="141">
        <f>VLOOKUP(A37:A73,EBL!A33:O68,11,0)</f>
        <v>0</v>
      </c>
      <c r="X37" s="66" t="str">
        <f>VLOOKUP(A37:A73,EBL!A33:O68,12,0)</f>
        <v>-</v>
      </c>
      <c r="Y37" s="104">
        <f>VLOOKUP(A37:A73,'weekly total'!A:D,4,0)</f>
        <v>3.3404919999999998</v>
      </c>
      <c r="Z37" s="104">
        <f>VLOOKUP(A37:A73,'weekly total'!A:D,3,0)</f>
        <v>45.11</v>
      </c>
    </row>
    <row r="38" spans="1:26" ht="20.100000000000001" customHeight="1" x14ac:dyDescent="0.25">
      <c r="A38" s="94" t="s">
        <v>82</v>
      </c>
      <c r="B38" s="94" t="s">
        <v>23</v>
      </c>
      <c r="C38" s="95">
        <f>VLOOKUP(A38:A74,data!B:N,5,0)</f>
        <v>0.26392856463814013</v>
      </c>
      <c r="D38" s="95">
        <f>VLOOKUP(A:A,INFO!B:U,11,0)</f>
        <v>997.84</v>
      </c>
      <c r="E38" s="96">
        <f>VLOOKUP(A38:A75,data!B:N,6,0)</f>
        <v>13.1</v>
      </c>
      <c r="F38" s="94" t="s">
        <v>4</v>
      </c>
      <c r="G38" s="97">
        <f>VLOOKUP(A:A,INFO!B:U,5,0)</f>
        <v>13.1</v>
      </c>
      <c r="H38" s="97">
        <f>VLOOKUP(A:A,INFO!B:U,6,0)</f>
        <v>3.808139534883721</v>
      </c>
      <c r="I38" s="97">
        <f>VLOOKUP(A:A,INFO!B:U,7,0)</f>
        <v>20.835000000000001</v>
      </c>
      <c r="J38" s="97">
        <f>VLOOKUP(A:A,INFO!B:U,8,0)</f>
        <v>3.44</v>
      </c>
      <c r="K38" s="98">
        <f>VLOOKUP(A:A,INFO!A34:U42,10,0)</f>
        <v>13.89</v>
      </c>
      <c r="L38" s="98">
        <f>VLOOKUP(A:A,INFO!A34:U42,11,0)</f>
        <v>12.86</v>
      </c>
      <c r="M38" s="99">
        <f>VLOOKUP(A38:A74,data!B:AE,14,0)</f>
        <v>0.72440000000000004</v>
      </c>
      <c r="N38" s="94"/>
      <c r="O38" s="100">
        <f>VLOOKUP(MF!A38:A74,EBL!A34:O69,15,0)</f>
        <v>0</v>
      </c>
      <c r="P38" s="101">
        <f t="shared" ca="1" si="1"/>
        <v>44409.788984259256</v>
      </c>
      <c r="Q38" s="102">
        <f t="shared" ca="1" si="0"/>
        <v>-44409.788984259256</v>
      </c>
      <c r="R38" s="103">
        <f t="shared" si="2"/>
        <v>0.94312455003599704</v>
      </c>
      <c r="S38" s="65">
        <f t="shared" si="3"/>
        <v>1.0300000000000011</v>
      </c>
      <c r="T38" s="65" t="e">
        <f>VLOOKUP(A38:A74,EBL!A34:O40,8,0)</f>
        <v>#N/A</v>
      </c>
      <c r="U38" s="65" t="e">
        <f>VLOOKUP(A38:A74,EBL!A34:O40,9,0)</f>
        <v>#N/A</v>
      </c>
      <c r="V38" s="65">
        <f>VLOOKUP(A38:A74,EBL!A34:O69,10,0)</f>
        <v>0</v>
      </c>
      <c r="W38" s="141">
        <f>VLOOKUP(A38:A74,EBL!A34:O69,11,0)</f>
        <v>0</v>
      </c>
      <c r="X38" s="66">
        <f>VLOOKUP(A38:A74,EBL!A34:O69,12,0)</f>
        <v>0</v>
      </c>
      <c r="Y38" s="104">
        <f>VLOOKUP(A38:A74,'weekly total'!A:D,4,0)</f>
        <v>0</v>
      </c>
      <c r="Z38" s="104">
        <f>VLOOKUP(A38:A74,'weekly total'!A:D,3,0)</f>
        <v>0</v>
      </c>
    </row>
    <row r="39" spans="1:26" ht="20.100000000000001" customHeight="1" x14ac:dyDescent="0.25">
      <c r="A39" s="94" t="s">
        <v>84</v>
      </c>
      <c r="B39" s="94" t="s">
        <v>27</v>
      </c>
      <c r="C39" s="95">
        <f>VLOOKUP(A39:A75,data!B:N,5,0)</f>
        <v>0.45280352022426945</v>
      </c>
      <c r="D39" s="95">
        <f>VLOOKUP(A:A,INFO!B:U,11,0)</f>
        <v>729.45</v>
      </c>
      <c r="E39" s="96">
        <f>VLOOKUP(A39:A76,data!B:N,6,0)</f>
        <v>9.1999999999999993</v>
      </c>
      <c r="F39" s="94" t="s">
        <v>4</v>
      </c>
      <c r="G39" s="97">
        <f>VLOOKUP(A:A,INFO!B:U,5,0)</f>
        <v>12.6</v>
      </c>
      <c r="H39" s="97" t="s">
        <v>8</v>
      </c>
      <c r="I39" s="97" t="s">
        <v>8</v>
      </c>
      <c r="J39" s="97">
        <f>VLOOKUP(A:A,INFO!B:U,8,0)</f>
        <v>2.1066666666666669</v>
      </c>
      <c r="K39" s="98">
        <f>VLOOKUP(A:A,INFO!A35:U42,10,0)</f>
        <v>12.63</v>
      </c>
      <c r="L39" s="98">
        <f>VLOOKUP(A:A,INFO!A35:U42,11,0)</f>
        <v>12.2</v>
      </c>
      <c r="M39" s="99">
        <f>VLOOKUP(A39:A75,data!B:AE,14,0)</f>
        <v>0.79089999999999994</v>
      </c>
      <c r="N39" s="94"/>
      <c r="O39" s="100" t="str">
        <f>VLOOKUP(MF!A39:A75,EBL!A34:O70,15,0)</f>
        <v>4-Nov-28</v>
      </c>
      <c r="P39" s="101">
        <f t="shared" ca="1" si="1"/>
        <v>44409.788984259256</v>
      </c>
      <c r="Q39" s="102" t="s">
        <v>8</v>
      </c>
      <c r="R39" s="103">
        <f t="shared" si="2"/>
        <v>0.99762470308788587</v>
      </c>
      <c r="S39" s="65">
        <f t="shared" si="3"/>
        <v>0.43000000000000149</v>
      </c>
      <c r="T39" s="65">
        <f>VLOOKUP(A39:A75,EBL!A34:O40,8,0)</f>
        <v>0</v>
      </c>
      <c r="U39" s="65" t="str">
        <f>VLOOKUP(A39:A75,EBL!A34:O40,9,0)</f>
        <v>5%C</v>
      </c>
      <c r="V39" s="65" t="str">
        <f>VLOOKUP(A39:A75,EBL!A34:O70,10,0)</f>
        <v>2.5%C</v>
      </c>
      <c r="W39" s="141">
        <f>VLOOKUP(A39:A75,EBL!A34:O70,11,0)</f>
        <v>0</v>
      </c>
      <c r="X39" s="66">
        <f>VLOOKUP(A39:A75,EBL!A34:O70,12,0)</f>
        <v>3.2099999999999997E-2</v>
      </c>
      <c r="Y39" s="104">
        <f>VLOOKUP(A39:A75,'weekly total'!A:D,4,0)</f>
        <v>11.111862</v>
      </c>
      <c r="Z39" s="104">
        <f>VLOOKUP(A39:A75,'weekly total'!A:D,3,0)</f>
        <v>142.49</v>
      </c>
    </row>
    <row r="40" spans="1:26" ht="20.100000000000001" hidden="1" customHeight="1" x14ac:dyDescent="0.25">
      <c r="A40" s="94" t="s">
        <v>33</v>
      </c>
      <c r="B40" s="94" t="s">
        <v>27</v>
      </c>
      <c r="C40" s="95">
        <f>VLOOKUP(A40:A76,data!B:N,5,0)</f>
        <v>0.26487821704230319</v>
      </c>
      <c r="D40" s="95">
        <f>VLOOKUP(A:A,INFO!B:U,11,0)</f>
        <v>1000</v>
      </c>
      <c r="E40" s="96">
        <f>VLOOKUP(A40:A77,data!B:N,6,0)</f>
        <v>11.1</v>
      </c>
      <c r="F40" s="94" t="s">
        <v>4</v>
      </c>
      <c r="G40" s="97">
        <f>VLOOKUP(A:A,INFO!B:U,5,0)</f>
        <v>13.1</v>
      </c>
      <c r="H40" s="97">
        <f>VLOOKUP(A:A,INFO!B:U,6,0)</f>
        <v>5.4281767955801099</v>
      </c>
      <c r="I40" s="97">
        <f>VLOOKUP(A:A,INFO!B:U,7,0)</f>
        <v>17.399999999999999</v>
      </c>
      <c r="J40" s="97">
        <f>VLOOKUP(A:A,INFO!B:U,8,0)</f>
        <v>2.4133333333333336</v>
      </c>
      <c r="K40" s="98">
        <f>VLOOKUP(A:A,INFO!A36:U42,10,0)</f>
        <v>11.6</v>
      </c>
      <c r="L40" s="98">
        <f>VLOOKUP(A:A,INFO!A36:U42,11,0)</f>
        <v>11.9</v>
      </c>
      <c r="M40" s="99">
        <f>VLOOKUP(A40:A76,data!B:AE,14,0)</f>
        <v>0.5</v>
      </c>
      <c r="N40" s="94"/>
      <c r="O40" s="100" t="str">
        <f>VLOOKUP(MF!A40:A76,EBL!A35:O71,15,0)</f>
        <v>11-Feb-27</v>
      </c>
      <c r="P40" s="101">
        <f t="shared" ca="1" si="1"/>
        <v>44409.788984259256</v>
      </c>
      <c r="Q40" s="102">
        <f ca="1">O40-P40</f>
        <v>2019.2110157407442</v>
      </c>
      <c r="R40" s="103">
        <f t="shared" si="2"/>
        <v>1.1293103448275863</v>
      </c>
      <c r="S40" s="65">
        <f t="shared" si="3"/>
        <v>-0.30000000000000071</v>
      </c>
      <c r="T40" s="65" t="str">
        <f>VLOOKUP(A40:A76,EBL!A35:O40,8,0)</f>
        <v>4%C</v>
      </c>
      <c r="U40" s="65" t="str">
        <f>VLOOKUP(A40:A76,EBL!A35:O40,9,0)</f>
        <v>5%C</v>
      </c>
      <c r="V40" s="65" t="str">
        <f>VLOOKUP(A40:A76,EBL!A35:O71,10,0)</f>
        <v>No Dividend</v>
      </c>
      <c r="W40" s="141">
        <f>VLOOKUP(A40:A76,EBL!A35:O71,11,0)</f>
        <v>0</v>
      </c>
      <c r="X40" s="66" t="str">
        <f>VLOOKUP(A40:A76,EBL!A35:O71,12,0)</f>
        <v>-</v>
      </c>
      <c r="Y40" s="104">
        <f>VLOOKUP(A40:A76,'weekly total'!A:D,4,0)</f>
        <v>4.6097289999999997</v>
      </c>
      <c r="Z40" s="104">
        <f>VLOOKUP(A40:A76,'weekly total'!A:D,3,0)</f>
        <v>60.783999999999999</v>
      </c>
    </row>
    <row r="41" spans="1:26" ht="20.100000000000001" customHeight="1" x14ac:dyDescent="0.25">
      <c r="A41" s="94" t="s">
        <v>26</v>
      </c>
      <c r="B41" s="94" t="s">
        <v>27</v>
      </c>
      <c r="C41" s="95">
        <f>VLOOKUP(A41:A77,data!B:N,5,0)</f>
        <v>0.29589848084456893</v>
      </c>
      <c r="D41" s="95">
        <f>VLOOKUP(A:A,INFO!B:U,11,0)</f>
        <v>500</v>
      </c>
      <c r="E41" s="96">
        <f>VLOOKUP(A41:A78,data!B:N,6,0)</f>
        <v>9.9</v>
      </c>
      <c r="F41" s="94" t="s">
        <v>4</v>
      </c>
      <c r="G41" s="97">
        <f>VLOOKUP(A:A,INFO!B:U,5,0)</f>
        <v>12.5</v>
      </c>
      <c r="H41" s="97">
        <f>VLOOKUP(A:A,INFO!B:U,6,0)</f>
        <v>4.3808411214953269</v>
      </c>
      <c r="I41" s="97">
        <f>VLOOKUP(A:A,INFO!B:U,7,0)</f>
        <v>18.164999999999999</v>
      </c>
      <c r="J41" s="97">
        <f>VLOOKUP(A:A,INFO!B:U,8,0)</f>
        <v>2.8533333333333335</v>
      </c>
      <c r="K41" s="98">
        <f>VLOOKUP(A:A,INFO!A37:U42,10,0)</f>
        <v>12.11</v>
      </c>
      <c r="L41" s="98">
        <f>VLOOKUP(A:A,INFO!A37:U42,11,0)</f>
        <v>12.67</v>
      </c>
      <c r="M41" s="99">
        <f>VLOOKUP(A41:A77,data!B:AE,14,0)</f>
        <v>0.9</v>
      </c>
      <c r="N41" s="94"/>
      <c r="O41" s="100" t="str">
        <f>VLOOKUP(MF!A41:A77,EBL!A36:O72,15,0)</f>
        <v>14-Jan-26</v>
      </c>
      <c r="P41" s="101">
        <f t="shared" ca="1" si="1"/>
        <v>44409.788984259256</v>
      </c>
      <c r="Q41" s="102">
        <f ca="1">O41-P41</f>
        <v>1626.2110157407442</v>
      </c>
      <c r="R41" s="103">
        <f t="shared" si="2"/>
        <v>1.0322047894302231</v>
      </c>
      <c r="S41" s="65">
        <f t="shared" si="3"/>
        <v>-0.5600000000000005</v>
      </c>
      <c r="T41" s="65" t="str">
        <f>VLOOKUP(A41:A77,EBL!A36:O40,8,0)</f>
        <v>7%C</v>
      </c>
      <c r="U41" s="65" t="str">
        <f>VLOOKUP(A41:A77,EBL!A36:O40,9,0)</f>
        <v>5%C</v>
      </c>
      <c r="V41" s="65" t="str">
        <f>VLOOKUP(A41:A77,EBL!A36:O72,10,0)</f>
        <v>No Dividend</v>
      </c>
      <c r="W41" s="141">
        <f>VLOOKUP(A41:A77,EBL!A36:O72,11,0)</f>
        <v>0</v>
      </c>
      <c r="X41" s="66" t="str">
        <f>VLOOKUP(A41:A77,EBL!A36:O72,12,0)</f>
        <v>-</v>
      </c>
      <c r="Y41" s="104">
        <f>VLOOKUP(A41:A77,'weekly total'!A:D,4,0)</f>
        <v>6.5593389999999996</v>
      </c>
      <c r="Z41" s="104">
        <f>VLOOKUP(A41:A77,'weekly total'!A:D,3,0)</f>
        <v>82.757999999999996</v>
      </c>
    </row>
    <row r="42" spans="1:26" ht="20.100000000000001" customHeight="1" x14ac:dyDescent="0.25">
      <c r="A42" s="94" t="s">
        <v>83</v>
      </c>
      <c r="B42" s="94" t="s">
        <v>3</v>
      </c>
      <c r="C42" s="95">
        <f>VLOOKUP(A42:A78,data!B:N,5,0)</f>
        <v>0.65236757800891632</v>
      </c>
      <c r="D42" s="95">
        <f>VLOOKUP(A:A,INFO!B:U,11,0)</f>
        <v>3035.86</v>
      </c>
      <c r="E42" s="96">
        <f>VLOOKUP(A42:A79,data!B:N,6,0)</f>
        <v>6.3</v>
      </c>
      <c r="F42" s="94" t="s">
        <v>4</v>
      </c>
      <c r="G42" s="97">
        <f>VLOOKUP(A:A,INFO!B:U,5,0)</f>
        <v>7.9</v>
      </c>
      <c r="H42" s="97">
        <f>VLOOKUP(A:A,INFO!B:U,6,0)</f>
        <v>3.237704918032787</v>
      </c>
      <c r="I42" s="97">
        <f>VLOOKUP(A:A,INFO!B:U,7,0)</f>
        <v>18.164999999999999</v>
      </c>
      <c r="J42" s="97">
        <f>VLOOKUP(A:A,INFO!B:U,8,0)</f>
        <v>2.44</v>
      </c>
      <c r="K42" s="98">
        <f>VLOOKUP(A:A,INFO!A38:U42,10,0)</f>
        <v>12.11</v>
      </c>
      <c r="L42" s="98">
        <f>VLOOKUP(A:A,INFO!A38:U42,11,0)</f>
        <v>11.58</v>
      </c>
      <c r="M42" s="99">
        <f>VLOOKUP(A42:A78,data!B:AE,14,0)</f>
        <v>0.9849</v>
      </c>
      <c r="N42" s="99"/>
      <c r="O42" s="100" t="str">
        <f>VLOOKUP(MF!A42:A78,EBL!A37:O73,15,0)</f>
        <v>26-Jan-30</v>
      </c>
      <c r="P42" s="101">
        <f t="shared" ca="1" si="1"/>
        <v>44409.788984259256</v>
      </c>
      <c r="Q42" s="102">
        <f ca="1">O42-P42</f>
        <v>-33425.788984259256</v>
      </c>
      <c r="R42" s="103">
        <f t="shared" si="2"/>
        <v>0.65235342691990095</v>
      </c>
      <c r="S42" s="65">
        <f t="shared" si="3"/>
        <v>0.52999999999999936</v>
      </c>
      <c r="T42" s="65" t="str">
        <f>VLOOKUP(A42:A78,EBL!A37:O40,8,0)</f>
        <v>2%C ,8%</v>
      </c>
      <c r="U42" s="65" t="str">
        <f>VLOOKUP(A42:A78,EBL!A37:O40,9,0)</f>
        <v>3.5%C</v>
      </c>
      <c r="V42" s="65" t="str">
        <f>VLOOKUP(A42:A78,EBL!A37:O73,10,0)</f>
        <v>No Dividend</v>
      </c>
      <c r="W42" s="141">
        <f>VLOOKUP(A42:A78,EBL!A37:O73,11,0)</f>
        <v>0</v>
      </c>
      <c r="X42" s="66" t="str">
        <f>VLOOKUP(A42:A78,EBL!A37:O73,12,0)</f>
        <v>-</v>
      </c>
      <c r="Y42" s="104">
        <f>VLOOKUP(A42:A78,'weekly total'!A:D,4,0)</f>
        <v>19.849368999999999</v>
      </c>
      <c r="Z42" s="104">
        <f>VLOOKUP(A42:A78,'weekly total'!A:D,3,0)</f>
        <v>155.90899999999999</v>
      </c>
    </row>
    <row r="43" spans="1:26" ht="20.100000000000001" customHeight="1" x14ac:dyDescent="0.25">
      <c r="A43" s="94" t="s">
        <v>28</v>
      </c>
      <c r="B43" s="94" t="s">
        <v>29</v>
      </c>
      <c r="C43" s="95">
        <f>VLOOKUP(A43:A79,data!B:N,5,0)</f>
        <v>0.15059805329749545</v>
      </c>
      <c r="D43" s="95">
        <f>VLOOKUP(A:A,INFO!B:U,11,0)</f>
        <v>1043</v>
      </c>
      <c r="E43" s="96">
        <f>VLOOKUP(A43:A80,data!B:N,6,0)</f>
        <v>8.1999999999999993</v>
      </c>
      <c r="F43" s="94" t="s">
        <v>22</v>
      </c>
      <c r="G43" s="97">
        <f>VLOOKUP(A:A,INFO!B:U,5,0)</f>
        <v>10.7</v>
      </c>
      <c r="H43" s="97">
        <f>VLOOKUP(A:A,INFO!B:U,6,0)</f>
        <v>4.7767857142857144</v>
      </c>
      <c r="I43" s="97">
        <f>VLOOKUP(A:A,INFO!B:U,7,0)</f>
        <v>19.89</v>
      </c>
      <c r="J43" s="97">
        <f>VLOOKUP(A:A,INFO!B:U,8,0)</f>
        <v>2.2399999999999998</v>
      </c>
      <c r="K43" s="98">
        <f>VLOOKUP(A:A,INFO!A39:U42,10,0)</f>
        <v>13.26</v>
      </c>
      <c r="L43" s="98">
        <f>VLOOKUP(A:A,INFO!A39:U42,11,0)</f>
        <v>12.13</v>
      </c>
      <c r="M43" s="99">
        <f>VLOOKUP(A43:A79,data!B:AE,14,0)</f>
        <v>0.91849999999999998</v>
      </c>
      <c r="N43" s="94"/>
      <c r="O43" s="100" t="str">
        <f>VLOOKUP(MF!A43:A79,EBL!A38:O74,15,0)</f>
        <v>17-Jan-26</v>
      </c>
      <c r="P43" s="101">
        <f t="shared" ca="1" si="1"/>
        <v>44409.788984259256</v>
      </c>
      <c r="Q43" s="102">
        <f ca="1">O43-P43</f>
        <v>1629.2110157407442</v>
      </c>
      <c r="R43" s="103">
        <f t="shared" si="2"/>
        <v>0.80693815987933626</v>
      </c>
      <c r="S43" s="65">
        <f t="shared" si="3"/>
        <v>1.129999999999999</v>
      </c>
      <c r="T43" s="65" t="str">
        <f>VLOOKUP(A43:A79,EBL!A38:O40,8,0)</f>
        <v>5%C</v>
      </c>
      <c r="U43" s="65" t="str">
        <f>VLOOKUP(A43:A79,EBL!A38:O40,9,0)</f>
        <v>No Dividend</v>
      </c>
      <c r="V43" s="65" t="str">
        <f>VLOOKUP(A43:A79,EBL!A38:O74,10,0)</f>
        <v>3%C</v>
      </c>
      <c r="W43" s="141">
        <f>VLOOKUP(A43:A79,EBL!A38:O74,11,0)</f>
        <v>0</v>
      </c>
      <c r="X43" s="66" t="str">
        <f>VLOOKUP(A43:A79,EBL!A38:O74,12,0)</f>
        <v>3.85%</v>
      </c>
      <c r="Y43" s="104">
        <f>VLOOKUP(A43:A79,'weekly total'!A:D,4,0)</f>
        <v>10.378804000000001</v>
      </c>
      <c r="Z43" s="104">
        <f>VLOOKUP(A43:A79,'weekly total'!A:D,3,0)</f>
        <v>108.41700000000002</v>
      </c>
    </row>
    <row r="44" spans="1:26" ht="20.100000000000001" customHeight="1" x14ac:dyDescent="0.25">
      <c r="A44" s="94" t="s">
        <v>30</v>
      </c>
      <c r="B44" s="94" t="s">
        <v>29</v>
      </c>
      <c r="C44" s="95">
        <f>VLOOKUP(A44:A80,data!B:N,5,0)</f>
        <v>0.2119753366512942</v>
      </c>
      <c r="D44" s="95">
        <f>VLOOKUP(A:A,INFO!B:U,11,0)</f>
        <v>1587.45</v>
      </c>
      <c r="E44" s="96">
        <f>VLOOKUP(A44:A81,data!B:N,6,0)</f>
        <v>8.4</v>
      </c>
      <c r="F44" s="94" t="s">
        <v>7</v>
      </c>
      <c r="G44" s="97">
        <f>VLOOKUP(A:A,INFO!B:U,5,0)</f>
        <v>9.6999999999999993</v>
      </c>
      <c r="H44" s="97">
        <f>VLOOKUP(A:A,INFO!B:U,6,0)</f>
        <v>-26.944444444444443</v>
      </c>
      <c r="I44" s="97">
        <f>VLOOKUP(A:A,INFO!B:U,7,0)</f>
        <v>17.684999999999999</v>
      </c>
      <c r="J44" s="97">
        <f>VLOOKUP(A:A,INFO!B:U,8,0)</f>
        <v>-0.36</v>
      </c>
      <c r="K44" s="98">
        <f>VLOOKUP(A:A,INFO!A40:U42,10,0)</f>
        <v>11.79</v>
      </c>
      <c r="L44" s="98">
        <f>VLOOKUP(A:A,INFO!A40:U42,11,0)</f>
        <v>1147</v>
      </c>
      <c r="M44" s="99">
        <f>VLOOKUP(A44:A80,data!B:AE,14,0)</f>
        <v>0.748</v>
      </c>
      <c r="N44" s="94"/>
      <c r="O44" s="100" t="str">
        <f>VLOOKUP(MF!A44:A80,EBL!A39:O75,15,0)</f>
        <v>15-Nov-26</v>
      </c>
      <c r="P44" s="101">
        <f t="shared" ca="1" si="1"/>
        <v>44409.788984259256</v>
      </c>
      <c r="Q44" s="102">
        <f ca="1">O44-P44</f>
        <v>1931.2110157407442</v>
      </c>
      <c r="R44" s="103">
        <f t="shared" si="2"/>
        <v>0.82273112807463955</v>
      </c>
      <c r="S44" s="65">
        <f t="shared" si="3"/>
        <v>-1135.21</v>
      </c>
      <c r="T44" s="65" t="str">
        <f>VLOOKUP(A44:A80,EBL!A39:O40,8,0)</f>
        <v>5%C</v>
      </c>
      <c r="U44" s="65" t="str">
        <f>VLOOKUP(A44:A80,EBL!A39:O40,9,0)</f>
        <v>No Dividend</v>
      </c>
      <c r="V44" s="65" t="str">
        <f>VLOOKUP(A44:A80,EBL!A39:O75,10,0)</f>
        <v>1.6%C</v>
      </c>
      <c r="W44" s="141">
        <f>VLOOKUP(A44:A80,EBL!A39:O75,11,0)</f>
        <v>0</v>
      </c>
      <c r="X44" s="66" t="str">
        <f>VLOOKUP(A44:A80,EBL!A39:O75,12,0)</f>
        <v>1.59%</v>
      </c>
      <c r="Y44" s="104">
        <f>VLOOKUP(A44:A80,'weekly total'!A:D,4,0)</f>
        <v>1.5213859999999999</v>
      </c>
      <c r="Z44" s="104">
        <f>VLOOKUP(A44:A80,'weekly total'!A:D,3,0)</f>
        <v>14.702</v>
      </c>
    </row>
    <row r="54" spans="1:1" x14ac:dyDescent="0.25">
      <c r="A54" s="69" t="s">
        <v>69</v>
      </c>
    </row>
    <row r="55" spans="1:1" x14ac:dyDescent="0.25">
      <c r="A55" s="69" t="s">
        <v>18</v>
      </c>
    </row>
    <row r="56" spans="1:1" x14ac:dyDescent="0.25">
      <c r="A56" s="69" t="s">
        <v>75</v>
      </c>
    </row>
  </sheetData>
  <sortState ref="A8:X44">
    <sortCondition ref="A8:A44"/>
  </sortState>
  <mergeCells count="19">
    <mergeCell ref="A5:Z5"/>
    <mergeCell ref="T6:W6"/>
    <mergeCell ref="G6:G7"/>
    <mergeCell ref="M6:M7"/>
    <mergeCell ref="F6:F7"/>
    <mergeCell ref="E6:E7"/>
    <mergeCell ref="D6:D7"/>
    <mergeCell ref="A6:A7"/>
    <mergeCell ref="B6:B7"/>
    <mergeCell ref="C6:C7"/>
    <mergeCell ref="S6:S7"/>
    <mergeCell ref="R6:R7"/>
    <mergeCell ref="Q6:Q7"/>
    <mergeCell ref="H6:H7"/>
    <mergeCell ref="O6:O7"/>
    <mergeCell ref="L6:L7"/>
    <mergeCell ref="K6:K7"/>
    <mergeCell ref="J6:J7"/>
    <mergeCell ref="I6:I7"/>
  </mergeCells>
  <conditionalFormatting sqref="S8:S44">
    <cfRule type="cellIs" dxfId="6" priority="2" operator="lessThan">
      <formula>0</formula>
    </cfRule>
    <cfRule type="cellIs" dxfId="5" priority="3" operator="greaterThan">
      <formula>0</formula>
    </cfRule>
  </conditionalFormatting>
  <conditionalFormatting sqref="W8:W44">
    <cfRule type="cellIs" dxfId="4" priority="1" operator="greaterThan">
      <formula>0</formula>
    </cfRule>
  </conditionalFormatting>
  <pageMargins left="0.26" right="0.23" top="0.47" bottom="0.39" header="0.3" footer="0.3"/>
  <pageSetup scale="5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workbookViewId="0">
      <selection activeCell="C3" sqref="C3:D39"/>
    </sheetView>
  </sheetViews>
  <sheetFormatPr defaultRowHeight="15" x14ac:dyDescent="0.25"/>
  <cols>
    <col min="1" max="1" width="12.140625" style="80" bestFit="1" customWidth="1"/>
    <col min="2" max="2" width="18.5703125" style="80" bestFit="1" customWidth="1"/>
    <col min="3" max="3" width="11.42578125" bestFit="1" customWidth="1"/>
    <col min="4" max="4" width="8.5703125" bestFit="1" customWidth="1"/>
  </cols>
  <sheetData>
    <row r="2" spans="1:6" x14ac:dyDescent="0.25">
      <c r="C2" s="80" t="s">
        <v>601</v>
      </c>
      <c r="D2" s="80" t="s">
        <v>602</v>
      </c>
    </row>
    <row r="3" spans="1:6" x14ac:dyDescent="0.25">
      <c r="A3" s="80" t="s">
        <v>67</v>
      </c>
      <c r="B3" s="80" t="s">
        <v>612</v>
      </c>
      <c r="C3" s="89">
        <f>VLOOKUP(B3:B39,'Day End Summary'!A:C,2,0)</f>
        <v>253.31799999999998</v>
      </c>
      <c r="D3" s="89">
        <f>VLOOKUP(B3:B39,'Day End Summary'!A:C,3,0)/1000000</f>
        <v>29.054262000000001</v>
      </c>
      <c r="F3">
        <v>1000000</v>
      </c>
    </row>
    <row r="4" spans="1:6" x14ac:dyDescent="0.25">
      <c r="A4" s="80" t="s">
        <v>5</v>
      </c>
      <c r="B4" s="80" t="s">
        <v>613</v>
      </c>
      <c r="C4" s="89">
        <f>VLOOKUP(B4:B40,'Day End Summary'!A:C,2,0)</f>
        <v>73.944000000000003</v>
      </c>
      <c r="D4" s="89">
        <f>VLOOKUP(B4:B40,'Day End Summary'!A:C,3,0)/1000000</f>
        <v>3.4718040000000001</v>
      </c>
    </row>
    <row r="5" spans="1:6" x14ac:dyDescent="0.25">
      <c r="A5" s="80" t="s">
        <v>68</v>
      </c>
      <c r="B5" s="80" t="s">
        <v>614</v>
      </c>
      <c r="C5" s="89">
        <f>VLOOKUP(B5:B41,'Day End Summary'!A:C,2,0)</f>
        <v>139.422</v>
      </c>
      <c r="D5" s="89">
        <f>VLOOKUP(B5:B41,'Day End Summary'!A:C,3,0)/1000000</f>
        <v>17.945135000000001</v>
      </c>
    </row>
    <row r="6" spans="1:6" x14ac:dyDescent="0.25">
      <c r="A6" s="80" t="s">
        <v>9</v>
      </c>
      <c r="B6" s="80" t="s">
        <v>615</v>
      </c>
      <c r="C6" s="89">
        <f>VLOOKUP(B6:B42,'Day End Summary'!A:C,2,0)</f>
        <v>16.733000000000001</v>
      </c>
      <c r="D6" s="89">
        <f>VLOOKUP(B6:B42,'Day End Summary'!A:C,3,0)/1000000</f>
        <v>1.731112</v>
      </c>
    </row>
    <row r="7" spans="1:6" x14ac:dyDescent="0.25">
      <c r="A7" s="80" t="s">
        <v>12</v>
      </c>
      <c r="B7" s="80" t="s">
        <v>616</v>
      </c>
      <c r="C7" s="89">
        <f>VLOOKUP(B7:B43,'Day End Summary'!A:C,2,0)</f>
        <v>228.41600000000003</v>
      </c>
      <c r="D7" s="89">
        <f>VLOOKUP(B7:B43,'Day End Summary'!A:C,3,0)/1000000</f>
        <v>15.963232</v>
      </c>
    </row>
    <row r="8" spans="1:6" x14ac:dyDescent="0.25">
      <c r="A8" s="80" t="s">
        <v>31</v>
      </c>
      <c r="B8" s="80" t="s">
        <v>617</v>
      </c>
      <c r="C8" s="89">
        <f>VLOOKUP(B8:B44,'Day End Summary'!A:C,2,0)</f>
        <v>133.57500000000002</v>
      </c>
      <c r="D8" s="89">
        <f>VLOOKUP(B8:B44,'Day End Summary'!A:C,3,0)/1000000</f>
        <v>9.5924980000000009</v>
      </c>
    </row>
    <row r="9" spans="1:6" x14ac:dyDescent="0.25">
      <c r="A9" s="80" t="s">
        <v>35</v>
      </c>
      <c r="B9" s="80" t="s">
        <v>618</v>
      </c>
      <c r="C9" s="89">
        <f>VLOOKUP(B9:B45,'Day End Summary'!A:C,2,0)</f>
        <v>35.259</v>
      </c>
      <c r="D9" s="89">
        <f>VLOOKUP(B9:B45,'Day End Summary'!A:C,3,0)/1000000</f>
        <v>1.5345310000000001</v>
      </c>
    </row>
    <row r="10" spans="1:6" x14ac:dyDescent="0.25">
      <c r="A10" s="80" t="s">
        <v>69</v>
      </c>
      <c r="B10" s="80" t="s">
        <v>619</v>
      </c>
      <c r="C10" s="89">
        <f>VLOOKUP(B10:B46,'Day End Summary'!A:C,2,0)</f>
        <v>57.014000000000003</v>
      </c>
      <c r="D10" s="89">
        <f>VLOOKUP(B10:B46,'Day End Summary'!A:C,3,0)/1000000</f>
        <v>5.9365870000000003</v>
      </c>
    </row>
    <row r="11" spans="1:6" x14ac:dyDescent="0.25">
      <c r="A11" s="80" t="s">
        <v>70</v>
      </c>
      <c r="B11" s="80" t="s">
        <v>620</v>
      </c>
      <c r="C11" s="89">
        <f>VLOOKUP(B11:B47,'Day End Summary'!A:C,2,0)</f>
        <v>17.805999999999997</v>
      </c>
      <c r="D11" s="89">
        <f>VLOOKUP(B11:B47,'Day End Summary'!A:C,3,0)/1000000</f>
        <v>1.9007210000000001</v>
      </c>
    </row>
    <row r="12" spans="1:6" x14ac:dyDescent="0.25">
      <c r="A12" s="80" t="s">
        <v>71</v>
      </c>
      <c r="B12" s="80" t="s">
        <v>621</v>
      </c>
      <c r="C12" s="89">
        <f>VLOOKUP(B12:B48,'Day End Summary'!A:C,2,0)</f>
        <v>185.376</v>
      </c>
      <c r="D12" s="89">
        <f>VLOOKUP(B12:B48,'Day End Summary'!A:C,3,0)/1000000</f>
        <v>23.710260999999999</v>
      </c>
    </row>
    <row r="13" spans="1:6" x14ac:dyDescent="0.25">
      <c r="A13" s="80" t="s">
        <v>14</v>
      </c>
      <c r="B13" s="80" t="s">
        <v>622</v>
      </c>
      <c r="C13" s="89">
        <f>VLOOKUP(B13:B49,'Day End Summary'!A:C,2,0)</f>
        <v>270.60899999999998</v>
      </c>
      <c r="D13" s="89">
        <f>VLOOKUP(B13:B49,'Day End Summary'!A:C,3,0)/1000000</f>
        <v>29.037382000000001</v>
      </c>
    </row>
    <row r="14" spans="1:6" x14ac:dyDescent="0.25">
      <c r="A14" s="80" t="s">
        <v>15</v>
      </c>
      <c r="B14" s="80" t="s">
        <v>623</v>
      </c>
      <c r="C14" s="89">
        <f>VLOOKUP(B14:B50,'Day End Summary'!A:C,2,0)</f>
        <v>280.36599999999999</v>
      </c>
      <c r="D14" s="89">
        <f>VLOOKUP(B14:B50,'Day End Summary'!A:C,3,0)/1000000</f>
        <v>40.261557000000003</v>
      </c>
    </row>
    <row r="15" spans="1:6" x14ac:dyDescent="0.25">
      <c r="A15" s="80" t="s">
        <v>72</v>
      </c>
      <c r="B15" s="80" t="s">
        <v>624</v>
      </c>
      <c r="C15" s="89">
        <f>VLOOKUP(B15:B51,'Day End Summary'!A:C,2,0)</f>
        <v>157.07599999999999</v>
      </c>
      <c r="D15" s="89">
        <f>VLOOKUP(B15:B51,'Day End Summary'!A:C,3,0)/1000000</f>
        <v>8.0288930000000001</v>
      </c>
    </row>
    <row r="16" spans="1:6" x14ac:dyDescent="0.25">
      <c r="A16" s="80" t="s">
        <v>17</v>
      </c>
      <c r="B16" s="80" t="s">
        <v>625</v>
      </c>
      <c r="C16" s="89">
        <f>VLOOKUP(B16:B52,'Day End Summary'!A:C,2,0)</f>
        <v>106.878</v>
      </c>
      <c r="D16" s="89">
        <f>VLOOKUP(B16:B52,'Day End Summary'!A:C,3,0)/1000000</f>
        <v>11.620687</v>
      </c>
    </row>
    <row r="17" spans="1:4" x14ac:dyDescent="0.25">
      <c r="A17" s="80" t="s">
        <v>73</v>
      </c>
      <c r="B17" s="80" t="s">
        <v>626</v>
      </c>
      <c r="C17" s="89">
        <f>VLOOKUP(B17:B53,'Day End Summary'!A:C,2,0)</f>
        <v>19.065000000000001</v>
      </c>
      <c r="D17" s="89">
        <f>VLOOKUP(B17:B53,'Day End Summary'!A:C,3,0)/1000000</f>
        <v>2.4912930000000002</v>
      </c>
    </row>
    <row r="18" spans="1:4" x14ac:dyDescent="0.25">
      <c r="A18" s="80" t="s">
        <v>34</v>
      </c>
      <c r="B18" s="80" t="s">
        <v>627</v>
      </c>
      <c r="C18" s="89">
        <f>VLOOKUP(B18:B54,'Day End Summary'!A:C,2,0)</f>
        <v>18.175000000000001</v>
      </c>
      <c r="D18" s="89">
        <f>VLOOKUP(B18:B54,'Day End Summary'!A:C,3,0)/1000000</f>
        <v>1.904479</v>
      </c>
    </row>
    <row r="19" spans="1:4" x14ac:dyDescent="0.25">
      <c r="A19" s="80" t="s">
        <v>18</v>
      </c>
      <c r="B19" s="80" t="s">
        <v>628</v>
      </c>
      <c r="C19" s="89">
        <f>VLOOKUP(B19:B55,'Day End Summary'!A:C,2,0)</f>
        <v>47.118000000000002</v>
      </c>
      <c r="D19" s="89">
        <f>VLOOKUP(B19:B55,'Day End Summary'!A:C,3,0)/1000000</f>
        <v>4.0176059999999998</v>
      </c>
    </row>
    <row r="20" spans="1:4" x14ac:dyDescent="0.25">
      <c r="A20" s="80" t="s">
        <v>19</v>
      </c>
      <c r="B20" s="80" t="s">
        <v>629</v>
      </c>
      <c r="C20" s="89">
        <f>VLOOKUP(B20:B56,'Day End Summary'!A:C,2,0)</f>
        <v>14.67</v>
      </c>
      <c r="D20" s="89">
        <f>VLOOKUP(B20:B56,'Day End Summary'!A:C,3,0)/1000000</f>
        <v>1.7635749999999999</v>
      </c>
    </row>
    <row r="21" spans="1:4" x14ac:dyDescent="0.25">
      <c r="A21" s="80" t="s">
        <v>20</v>
      </c>
      <c r="B21" s="80" t="s">
        <v>630</v>
      </c>
      <c r="C21" s="89">
        <f>VLOOKUP(B21:B57,'Day End Summary'!A:C,2,0)</f>
        <v>7.2390000000000008</v>
      </c>
      <c r="D21" s="89">
        <f>VLOOKUP(B21:B57,'Day End Summary'!A:C,3,0)/1000000</f>
        <v>0.77257799999999999</v>
      </c>
    </row>
    <row r="22" spans="1:4" x14ac:dyDescent="0.25">
      <c r="A22" s="80" t="s">
        <v>74</v>
      </c>
      <c r="B22" s="80" t="s">
        <v>631</v>
      </c>
      <c r="C22" s="89">
        <f>VLOOKUP(B22:B58,'Day End Summary'!A:C,2,0)</f>
        <v>81.418999999999997</v>
      </c>
      <c r="D22" s="89">
        <f>VLOOKUP(B22:B58,'Day End Summary'!A:C,3,0)/1000000</f>
        <v>10.783213</v>
      </c>
    </row>
    <row r="23" spans="1:4" x14ac:dyDescent="0.25">
      <c r="A23" s="80" t="s">
        <v>21</v>
      </c>
      <c r="B23" s="80" t="s">
        <v>632</v>
      </c>
      <c r="C23" s="89">
        <f>VLOOKUP(B23:B59,'Day End Summary'!A:C,2,0)</f>
        <v>17.902999999999999</v>
      </c>
      <c r="D23" s="89">
        <f>VLOOKUP(B23:B59,'Day End Summary'!A:C,3,0)/1000000</f>
        <v>2.4174579999999999</v>
      </c>
    </row>
    <row r="24" spans="1:4" x14ac:dyDescent="0.25">
      <c r="A24" s="80" t="s">
        <v>75</v>
      </c>
      <c r="B24" s="80" t="s">
        <v>633</v>
      </c>
      <c r="C24" s="89">
        <f>VLOOKUP(B24:B60,'Day End Summary'!A:C,2,0)</f>
        <v>95.871000000000009</v>
      </c>
      <c r="D24" s="89">
        <f>VLOOKUP(B24:B60,'Day End Summary'!A:C,3,0)/1000000</f>
        <v>10.807497</v>
      </c>
    </row>
    <row r="25" spans="1:4" x14ac:dyDescent="0.25">
      <c r="A25" s="80" t="s">
        <v>76</v>
      </c>
      <c r="B25" s="80" t="s">
        <v>634</v>
      </c>
      <c r="C25" s="89">
        <f>VLOOKUP(B25:B61,'Day End Summary'!A:C,2,0)</f>
        <v>117.43899999999999</v>
      </c>
      <c r="D25" s="89">
        <f>VLOOKUP(B25:B61,'Day End Summary'!A:C,3,0)/1000000</f>
        <v>12.645224000000001</v>
      </c>
    </row>
    <row r="26" spans="1:4" x14ac:dyDescent="0.25">
      <c r="A26" s="80" t="s">
        <v>77</v>
      </c>
      <c r="B26" s="80" t="s">
        <v>635</v>
      </c>
      <c r="C26" s="89">
        <f>VLOOKUP(B26:B62,'Day End Summary'!A:C,2,0)</f>
        <v>22.981999999999999</v>
      </c>
      <c r="D26" s="89">
        <f>VLOOKUP(B26:B62,'Day End Summary'!A:C,3,0)/1000000</f>
        <v>2.5520849999999999</v>
      </c>
    </row>
    <row r="27" spans="1:4" x14ac:dyDescent="0.25">
      <c r="A27" s="80" t="s">
        <v>78</v>
      </c>
      <c r="B27" s="80" t="s">
        <v>636</v>
      </c>
      <c r="C27" s="89">
        <f>VLOOKUP(B27:B63,'Day End Summary'!A:C,2,0)</f>
        <v>139.83099999999999</v>
      </c>
      <c r="D27" s="89">
        <f>VLOOKUP(B27:B63,'Day End Summary'!A:C,3,0)/1000000</f>
        <v>8.0144649999999995</v>
      </c>
    </row>
    <row r="28" spans="1:4" x14ac:dyDescent="0.25">
      <c r="A28" s="80" t="s">
        <v>79</v>
      </c>
      <c r="B28" s="80" t="s">
        <v>637</v>
      </c>
      <c r="C28" s="89">
        <f>VLOOKUP(B28:B64,'Day End Summary'!A:C,2,0)</f>
        <v>36.385999999999996</v>
      </c>
      <c r="D28" s="89">
        <f>VLOOKUP(B28:B64,'Day End Summary'!A:C,3,0)/1000000</f>
        <v>3.231036</v>
      </c>
    </row>
    <row r="29" spans="1:4" x14ac:dyDescent="0.25">
      <c r="A29" s="80" t="s">
        <v>80</v>
      </c>
      <c r="B29" s="80" t="s">
        <v>638</v>
      </c>
      <c r="C29" s="89">
        <f>VLOOKUP(B29:B65,'Day End Summary'!A:C,2,0)</f>
        <v>185.738</v>
      </c>
      <c r="D29" s="89">
        <f>VLOOKUP(B29:B65,'Day End Summary'!A:C,3,0)/1000000</f>
        <v>24.741330999999999</v>
      </c>
    </row>
    <row r="30" spans="1:4" x14ac:dyDescent="0.25">
      <c r="A30" s="80" t="s">
        <v>24</v>
      </c>
      <c r="B30" s="80" t="s">
        <v>639</v>
      </c>
      <c r="C30" s="89">
        <f>VLOOKUP(B30:B66,'Day End Summary'!A:C,2,0)</f>
        <v>155.15500000000003</v>
      </c>
      <c r="D30" s="89">
        <f>VLOOKUP(B30:B66,'Day End Summary'!A:C,3,0)/1000000</f>
        <v>21.610299000000001</v>
      </c>
    </row>
    <row r="31" spans="1:4" x14ac:dyDescent="0.25">
      <c r="A31" s="80" t="s">
        <v>25</v>
      </c>
      <c r="B31" s="80" t="s">
        <v>640</v>
      </c>
      <c r="C31" s="89">
        <f>VLOOKUP(B31:B67,'Day End Summary'!A:C,2,0)</f>
        <v>10.341999999999999</v>
      </c>
      <c r="D31" s="89">
        <f>VLOOKUP(B31:B67,'Day End Summary'!A:C,3,0)/1000000</f>
        <v>1.241349</v>
      </c>
    </row>
    <row r="32" spans="1:4" x14ac:dyDescent="0.25">
      <c r="A32" s="80" t="s">
        <v>81</v>
      </c>
      <c r="B32" s="80" t="s">
        <v>641</v>
      </c>
      <c r="C32" s="89">
        <f>VLOOKUP(B32:B68,'Day End Summary'!A:C,2,0)</f>
        <v>45.11</v>
      </c>
      <c r="D32" s="89">
        <f>VLOOKUP(B32:B68,'Day End Summary'!A:C,3,0)/1000000</f>
        <v>3.3404919999999998</v>
      </c>
    </row>
    <row r="33" spans="1:4" x14ac:dyDescent="0.25">
      <c r="A33" s="80" t="s">
        <v>82</v>
      </c>
      <c r="B33" s="80" t="s">
        <v>642</v>
      </c>
      <c r="C33" s="89">
        <f>VLOOKUP(B33:B69,'Day End Summary'!A:C,2,0)</f>
        <v>0</v>
      </c>
      <c r="D33" s="89">
        <f>VLOOKUP(B33:B69,'Day End Summary'!A:C,3,0)/1000000</f>
        <v>0</v>
      </c>
    </row>
    <row r="34" spans="1:4" x14ac:dyDescent="0.25">
      <c r="A34" s="80" t="s">
        <v>84</v>
      </c>
      <c r="B34" s="80" t="s">
        <v>643</v>
      </c>
      <c r="C34" s="89">
        <f>VLOOKUP(B34:B70,'Day End Summary'!A:C,2,0)</f>
        <v>142.49</v>
      </c>
      <c r="D34" s="89">
        <f>VLOOKUP(B34:B70,'Day End Summary'!A:C,3,0)/1000000</f>
        <v>11.111862</v>
      </c>
    </row>
    <row r="35" spans="1:4" x14ac:dyDescent="0.25">
      <c r="A35" s="80" t="s">
        <v>33</v>
      </c>
      <c r="B35" s="80" t="s">
        <v>644</v>
      </c>
      <c r="C35" s="89">
        <f>VLOOKUP(B35:B71,'Day End Summary'!A:C,2,0)</f>
        <v>60.783999999999999</v>
      </c>
      <c r="D35" s="89">
        <f>VLOOKUP(B35:B71,'Day End Summary'!A:C,3,0)/1000000</f>
        <v>4.6097289999999997</v>
      </c>
    </row>
    <row r="36" spans="1:4" x14ac:dyDescent="0.25">
      <c r="A36" s="80" t="s">
        <v>26</v>
      </c>
      <c r="B36" s="80" t="s">
        <v>645</v>
      </c>
      <c r="C36" s="89">
        <f>VLOOKUP(B36:B72,'Day End Summary'!A:C,2,0)</f>
        <v>82.757999999999996</v>
      </c>
      <c r="D36" s="89">
        <f>VLOOKUP(B36:B72,'Day End Summary'!A:C,3,0)/1000000</f>
        <v>6.5593389999999996</v>
      </c>
    </row>
    <row r="37" spans="1:4" x14ac:dyDescent="0.25">
      <c r="A37" s="80" t="s">
        <v>83</v>
      </c>
      <c r="B37" s="80" t="s">
        <v>646</v>
      </c>
      <c r="C37" s="89">
        <f>VLOOKUP(B37:B73,'Day End Summary'!A:C,2,0)</f>
        <v>155.90899999999999</v>
      </c>
      <c r="D37" s="89">
        <f>VLOOKUP(B37:B73,'Day End Summary'!A:C,3,0)/1000000</f>
        <v>19.849368999999999</v>
      </c>
    </row>
    <row r="38" spans="1:4" x14ac:dyDescent="0.25">
      <c r="A38" s="80" t="s">
        <v>28</v>
      </c>
      <c r="B38" s="80" t="s">
        <v>647</v>
      </c>
      <c r="C38" s="89">
        <f>VLOOKUP(B38:B74,'Day End Summary'!A:C,2,0)</f>
        <v>108.41700000000002</v>
      </c>
      <c r="D38" s="89">
        <f>VLOOKUP(B38:B74,'Day End Summary'!A:C,3,0)/1000000</f>
        <v>10.378804000000001</v>
      </c>
    </row>
    <row r="39" spans="1:4" x14ac:dyDescent="0.25">
      <c r="A39" s="80" t="s">
        <v>30</v>
      </c>
      <c r="B39" s="80" t="s">
        <v>648</v>
      </c>
      <c r="C39" s="89">
        <f>VLOOKUP(B39:B75,'Day End Summary'!A:C,2,0)</f>
        <v>14.702</v>
      </c>
      <c r="D39" s="89">
        <f>VLOOKUP(B39:B75,'Day End Summary'!A:C,3,0)/1000000</f>
        <v>1.5213859999999999</v>
      </c>
    </row>
    <row r="42" spans="1:4" x14ac:dyDescent="0.25">
      <c r="A42" s="90"/>
      <c r="B42" s="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="70" zoomScaleNormal="70" workbookViewId="0">
      <selection activeCell="A11" sqref="A11:XFD11"/>
    </sheetView>
  </sheetViews>
  <sheetFormatPr defaultRowHeight="15" x14ac:dyDescent="0.25"/>
  <cols>
    <col min="1" max="2" width="15.7109375" bestFit="1" customWidth="1"/>
  </cols>
  <sheetData>
    <row r="1" spans="1:24" s="43" customFormat="1" ht="17.25" x14ac:dyDescent="0.35">
      <c r="A1" s="35"/>
      <c r="B1" s="36" t="s">
        <v>50</v>
      </c>
      <c r="C1" s="37" t="s">
        <v>114</v>
      </c>
      <c r="D1" s="37" t="s">
        <v>115</v>
      </c>
      <c r="E1" s="37" t="s">
        <v>116</v>
      </c>
      <c r="F1" s="37" t="s">
        <v>117</v>
      </c>
      <c r="G1" s="37" t="s">
        <v>118</v>
      </c>
      <c r="H1" s="38" t="s">
        <v>119</v>
      </c>
      <c r="I1" s="39" t="s">
        <v>120</v>
      </c>
      <c r="J1" s="40" t="s">
        <v>121</v>
      </c>
      <c r="K1" s="41" t="s">
        <v>122</v>
      </c>
      <c r="L1" s="42" t="s">
        <v>123</v>
      </c>
      <c r="O1" s="166">
        <v>2020</v>
      </c>
      <c r="P1" s="167"/>
      <c r="Q1" s="168">
        <v>2019</v>
      </c>
      <c r="R1" s="169"/>
      <c r="S1" s="166">
        <v>2018</v>
      </c>
      <c r="T1" s="167"/>
      <c r="U1" s="168">
        <v>2017</v>
      </c>
      <c r="V1" s="169"/>
      <c r="W1" s="166">
        <v>2016</v>
      </c>
      <c r="X1" s="167"/>
    </row>
    <row r="2" spans="1:24" s="43" customFormat="1" ht="15.75" x14ac:dyDescent="0.3">
      <c r="A2" s="44"/>
      <c r="B2" s="45" t="s">
        <v>124</v>
      </c>
      <c r="C2" s="46"/>
      <c r="D2" s="46"/>
      <c r="E2" s="46"/>
      <c r="F2" s="46"/>
      <c r="G2" s="46"/>
      <c r="H2" s="47"/>
      <c r="I2" s="47"/>
      <c r="J2" s="48"/>
      <c r="K2" s="48"/>
      <c r="L2" s="49"/>
      <c r="O2" s="50" t="s">
        <v>125</v>
      </c>
      <c r="P2" s="50" t="s">
        <v>126</v>
      </c>
      <c r="Q2" s="51" t="s">
        <v>125</v>
      </c>
      <c r="R2" s="51" t="s">
        <v>126</v>
      </c>
      <c r="S2" s="50" t="s">
        <v>125</v>
      </c>
      <c r="T2" s="50" t="s">
        <v>126</v>
      </c>
      <c r="U2" s="51" t="s">
        <v>125</v>
      </c>
      <c r="V2" s="51" t="s">
        <v>126</v>
      </c>
      <c r="W2" s="50" t="s">
        <v>125</v>
      </c>
      <c r="X2" s="50" t="s">
        <v>126</v>
      </c>
    </row>
    <row r="3" spans="1:24" x14ac:dyDescent="0.25">
      <c r="B3" t="s">
        <v>65</v>
      </c>
    </row>
    <row r="4" spans="1:24" x14ac:dyDescent="0.25">
      <c r="A4" t="s">
        <v>67</v>
      </c>
      <c r="B4" t="s">
        <v>67</v>
      </c>
      <c r="C4">
        <v>0.25</v>
      </c>
      <c r="D4">
        <v>0</v>
      </c>
      <c r="E4">
        <v>0.4763</v>
      </c>
      <c r="F4">
        <v>0</v>
      </c>
      <c r="G4">
        <v>0.2737</v>
      </c>
      <c r="H4">
        <v>0.75</v>
      </c>
      <c r="I4">
        <v>1</v>
      </c>
      <c r="J4">
        <v>2899.23</v>
      </c>
      <c r="K4">
        <v>95.54</v>
      </c>
      <c r="L4" t="s">
        <v>109</v>
      </c>
      <c r="M4">
        <v>1</v>
      </c>
      <c r="N4">
        <v>0</v>
      </c>
      <c r="Q4">
        <v>3</v>
      </c>
      <c r="S4">
        <v>2</v>
      </c>
      <c r="T4">
        <v>6</v>
      </c>
      <c r="U4">
        <v>2</v>
      </c>
      <c r="V4">
        <v>10</v>
      </c>
      <c r="W4">
        <v>0</v>
      </c>
      <c r="X4">
        <v>5</v>
      </c>
    </row>
    <row r="5" spans="1:24" x14ac:dyDescent="0.25">
      <c r="A5" t="s">
        <v>5</v>
      </c>
      <c r="B5" t="s">
        <v>5</v>
      </c>
      <c r="C5">
        <v>0.02</v>
      </c>
      <c r="D5">
        <v>0</v>
      </c>
      <c r="E5">
        <v>0.1701</v>
      </c>
      <c r="F5">
        <v>1E-4</v>
      </c>
      <c r="G5">
        <v>0.80979999999999996</v>
      </c>
      <c r="H5">
        <v>0.97989999999999999</v>
      </c>
      <c r="I5">
        <v>1</v>
      </c>
      <c r="J5">
        <v>200</v>
      </c>
      <c r="K5">
        <v>161</v>
      </c>
      <c r="L5" t="s">
        <v>109</v>
      </c>
      <c r="M5">
        <v>1</v>
      </c>
      <c r="N5">
        <v>0</v>
      </c>
      <c r="Q5">
        <v>7</v>
      </c>
      <c r="S5">
        <v>8.5</v>
      </c>
      <c r="T5">
        <v>0</v>
      </c>
      <c r="U5">
        <v>8.5</v>
      </c>
      <c r="V5">
        <v>0</v>
      </c>
      <c r="W5">
        <v>6</v>
      </c>
      <c r="X5">
        <v>0</v>
      </c>
    </row>
    <row r="6" spans="1:24" x14ac:dyDescent="0.25">
      <c r="A6" t="s">
        <v>68</v>
      </c>
      <c r="B6" t="s">
        <v>68</v>
      </c>
      <c r="C6">
        <v>0.17599999999999999</v>
      </c>
      <c r="D6">
        <v>0</v>
      </c>
      <c r="E6">
        <v>0.48420000000000002</v>
      </c>
      <c r="F6">
        <v>0</v>
      </c>
      <c r="G6">
        <v>0.33979999999999999</v>
      </c>
      <c r="H6">
        <v>0.82400000000000007</v>
      </c>
      <c r="I6">
        <v>1</v>
      </c>
      <c r="J6">
        <v>2390.9</v>
      </c>
      <c r="K6">
        <v>126.56</v>
      </c>
      <c r="L6" t="s">
        <v>109</v>
      </c>
      <c r="M6">
        <v>1</v>
      </c>
      <c r="N6">
        <v>0</v>
      </c>
      <c r="S6">
        <v>2</v>
      </c>
      <c r="T6">
        <v>8</v>
      </c>
      <c r="U6">
        <v>3</v>
      </c>
      <c r="V6">
        <v>10</v>
      </c>
      <c r="W6">
        <v>0</v>
      </c>
      <c r="X6">
        <v>7</v>
      </c>
    </row>
    <row r="7" spans="1:24" x14ac:dyDescent="0.25">
      <c r="A7" t="s">
        <v>9</v>
      </c>
      <c r="B7" t="s">
        <v>9</v>
      </c>
      <c r="C7">
        <v>0.1</v>
      </c>
      <c r="D7">
        <v>0</v>
      </c>
      <c r="E7">
        <v>0.73350000000000004</v>
      </c>
      <c r="F7">
        <v>1.09E-2</v>
      </c>
      <c r="G7">
        <v>0.15559999999999999</v>
      </c>
      <c r="H7">
        <v>0.8891</v>
      </c>
      <c r="I7">
        <v>1</v>
      </c>
      <c r="J7">
        <v>1000</v>
      </c>
      <c r="K7">
        <v>134.83000000000001</v>
      </c>
      <c r="L7" t="s">
        <v>109</v>
      </c>
      <c r="M7">
        <v>1</v>
      </c>
      <c r="N7">
        <v>0</v>
      </c>
      <c r="Q7">
        <v>8</v>
      </c>
      <c r="S7">
        <v>8</v>
      </c>
      <c r="T7">
        <v>0</v>
      </c>
      <c r="U7">
        <v>7</v>
      </c>
      <c r="V7">
        <v>0</v>
      </c>
      <c r="W7">
        <v>13</v>
      </c>
      <c r="X7">
        <v>0</v>
      </c>
    </row>
    <row r="8" spans="1:24" x14ac:dyDescent="0.25">
      <c r="A8" t="s">
        <v>12</v>
      </c>
      <c r="B8" t="s">
        <v>12</v>
      </c>
      <c r="C8">
        <v>0.2727</v>
      </c>
      <c r="D8">
        <v>0</v>
      </c>
      <c r="E8">
        <v>0.32</v>
      </c>
      <c r="F8">
        <v>5.0000000000000001E-4</v>
      </c>
      <c r="G8">
        <v>0.40679999999999999</v>
      </c>
      <c r="H8">
        <v>0.7268</v>
      </c>
      <c r="I8">
        <v>1</v>
      </c>
      <c r="J8">
        <v>617.86</v>
      </c>
      <c r="K8">
        <v>199.51</v>
      </c>
      <c r="L8" t="s">
        <v>109</v>
      </c>
      <c r="M8">
        <v>1</v>
      </c>
      <c r="N8">
        <v>0</v>
      </c>
      <c r="Q8">
        <v>7.5</v>
      </c>
      <c r="S8">
        <v>12</v>
      </c>
      <c r="T8">
        <v>0</v>
      </c>
      <c r="U8">
        <v>15.5</v>
      </c>
      <c r="V8">
        <v>0</v>
      </c>
      <c r="W8">
        <v>13</v>
      </c>
      <c r="X8">
        <v>0</v>
      </c>
    </row>
    <row r="9" spans="1:24" x14ac:dyDescent="0.25">
      <c r="A9" t="s">
        <v>31</v>
      </c>
      <c r="B9" t="s">
        <v>31</v>
      </c>
      <c r="C9">
        <v>0.19950000000000001</v>
      </c>
      <c r="D9">
        <v>0</v>
      </c>
      <c r="E9">
        <v>0.6754</v>
      </c>
      <c r="F9">
        <v>0</v>
      </c>
      <c r="G9">
        <v>0.12509999999999999</v>
      </c>
      <c r="H9">
        <v>0.80049999999999999</v>
      </c>
      <c r="I9">
        <v>1</v>
      </c>
      <c r="J9">
        <v>501</v>
      </c>
      <c r="K9">
        <v>15.1</v>
      </c>
      <c r="L9" t="s">
        <v>109</v>
      </c>
      <c r="M9">
        <v>1</v>
      </c>
      <c r="N9">
        <v>0</v>
      </c>
      <c r="Q9">
        <v>5</v>
      </c>
      <c r="S9">
        <v>7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25">
      <c r="A10" t="s">
        <v>35</v>
      </c>
      <c r="B10" t="s">
        <v>35</v>
      </c>
      <c r="C10">
        <v>0.74790000000000001</v>
      </c>
      <c r="D10">
        <v>0</v>
      </c>
      <c r="E10">
        <v>1.15E-2</v>
      </c>
      <c r="F10">
        <v>0</v>
      </c>
      <c r="G10">
        <v>0.24060000000000001</v>
      </c>
      <c r="H10">
        <v>0.25209999999999999</v>
      </c>
      <c r="I10">
        <v>1</v>
      </c>
      <c r="J10">
        <v>668.53</v>
      </c>
      <c r="K10">
        <v>54.08</v>
      </c>
      <c r="L10" t="s">
        <v>109</v>
      </c>
      <c r="M10">
        <v>1</v>
      </c>
      <c r="N10">
        <v>0</v>
      </c>
      <c r="Q10">
        <v>8</v>
      </c>
    </row>
    <row r="11" spans="1:24" x14ac:dyDescent="0.25">
      <c r="A11" t="s">
        <v>69</v>
      </c>
      <c r="B11" t="s">
        <v>69</v>
      </c>
      <c r="C11">
        <v>0.16669999999999999</v>
      </c>
      <c r="D11">
        <v>0</v>
      </c>
      <c r="E11">
        <v>0.62370000000000003</v>
      </c>
      <c r="F11">
        <v>1.7600000000000001E-2</v>
      </c>
      <c r="G11">
        <v>0.192</v>
      </c>
      <c r="H11">
        <v>0.81570000000000009</v>
      </c>
      <c r="I11">
        <v>1</v>
      </c>
      <c r="J11">
        <v>1200</v>
      </c>
      <c r="K11">
        <v>152.71</v>
      </c>
      <c r="L11" t="s">
        <v>109</v>
      </c>
      <c r="M11">
        <v>1</v>
      </c>
      <c r="N11">
        <v>0</v>
      </c>
      <c r="Q11">
        <v>8</v>
      </c>
      <c r="S11">
        <v>9</v>
      </c>
      <c r="T11">
        <v>0</v>
      </c>
      <c r="U11">
        <v>5</v>
      </c>
      <c r="V11">
        <v>0</v>
      </c>
      <c r="W11">
        <v>4</v>
      </c>
      <c r="X11">
        <v>0</v>
      </c>
    </row>
    <row r="12" spans="1:24" x14ac:dyDescent="0.25">
      <c r="A12" t="s">
        <v>70</v>
      </c>
      <c r="B12" t="s">
        <v>70</v>
      </c>
      <c r="C12">
        <v>0.02</v>
      </c>
      <c r="D12">
        <v>0</v>
      </c>
      <c r="E12">
        <v>0.72499999999999998</v>
      </c>
      <c r="F12">
        <v>0</v>
      </c>
      <c r="G12">
        <v>0.255</v>
      </c>
      <c r="H12">
        <v>0.98</v>
      </c>
      <c r="I12">
        <v>1</v>
      </c>
      <c r="J12">
        <v>1447.54</v>
      </c>
      <c r="K12">
        <v>49.04</v>
      </c>
      <c r="L12" t="s">
        <v>109</v>
      </c>
      <c r="M12">
        <v>1</v>
      </c>
      <c r="N12">
        <v>0</v>
      </c>
      <c r="S12">
        <v>2</v>
      </c>
      <c r="T12">
        <v>8</v>
      </c>
      <c r="U12">
        <v>2</v>
      </c>
      <c r="V12">
        <v>10</v>
      </c>
      <c r="W12">
        <v>0</v>
      </c>
      <c r="X12">
        <v>9</v>
      </c>
    </row>
    <row r="13" spans="1:24" x14ac:dyDescent="0.25">
      <c r="A13" t="s">
        <v>71</v>
      </c>
      <c r="B13" t="s">
        <v>71</v>
      </c>
      <c r="C13">
        <v>0.16669999999999999</v>
      </c>
      <c r="D13">
        <v>0</v>
      </c>
      <c r="E13">
        <v>0.72430000000000005</v>
      </c>
      <c r="F13">
        <v>0</v>
      </c>
      <c r="G13">
        <v>0.109</v>
      </c>
      <c r="H13">
        <v>0.83330000000000004</v>
      </c>
      <c r="I13">
        <v>1</v>
      </c>
      <c r="J13">
        <v>2242.61</v>
      </c>
      <c r="K13">
        <v>72.69</v>
      </c>
      <c r="L13" t="s">
        <v>109</v>
      </c>
      <c r="M13">
        <v>1</v>
      </c>
      <c r="N13">
        <v>0</v>
      </c>
      <c r="Q13">
        <v>3</v>
      </c>
      <c r="S13">
        <v>2</v>
      </c>
      <c r="T13">
        <v>7</v>
      </c>
      <c r="U13">
        <v>2</v>
      </c>
      <c r="V13">
        <v>10</v>
      </c>
      <c r="W13">
        <v>0</v>
      </c>
      <c r="X13">
        <v>5</v>
      </c>
    </row>
    <row r="14" spans="1:24" x14ac:dyDescent="0.25">
      <c r="A14" t="s">
        <v>14</v>
      </c>
      <c r="B14" t="s">
        <v>14</v>
      </c>
      <c r="C14">
        <v>0.21970000000000001</v>
      </c>
      <c r="D14">
        <v>0</v>
      </c>
      <c r="E14">
        <v>0.73240000000000005</v>
      </c>
      <c r="F14">
        <v>0</v>
      </c>
      <c r="G14">
        <v>4.7899999999999998E-2</v>
      </c>
      <c r="H14">
        <v>0.78029999999999999</v>
      </c>
      <c r="I14">
        <v>1</v>
      </c>
      <c r="J14">
        <v>1432.56</v>
      </c>
      <c r="K14">
        <v>46.83</v>
      </c>
      <c r="L14" t="s">
        <v>109</v>
      </c>
      <c r="M14">
        <v>1</v>
      </c>
      <c r="N14">
        <v>0</v>
      </c>
      <c r="S14">
        <v>2</v>
      </c>
      <c r="T14">
        <v>9</v>
      </c>
      <c r="U14">
        <v>2</v>
      </c>
      <c r="V14">
        <v>10</v>
      </c>
      <c r="W14">
        <v>0</v>
      </c>
      <c r="X14">
        <v>6</v>
      </c>
    </row>
    <row r="15" spans="1:24" x14ac:dyDescent="0.25">
      <c r="A15" t="s">
        <v>15</v>
      </c>
      <c r="B15" t="s">
        <v>15</v>
      </c>
      <c r="C15">
        <v>0.55000000000000004</v>
      </c>
      <c r="D15">
        <v>0</v>
      </c>
      <c r="E15">
        <v>0.33079999999999998</v>
      </c>
      <c r="F15">
        <v>0</v>
      </c>
      <c r="G15">
        <v>0.1192</v>
      </c>
      <c r="H15">
        <v>0.44999999999999996</v>
      </c>
      <c r="I15">
        <v>1</v>
      </c>
      <c r="J15">
        <v>7761.47</v>
      </c>
      <c r="K15">
        <v>261.99</v>
      </c>
      <c r="L15" t="s">
        <v>109</v>
      </c>
      <c r="M15">
        <v>1</v>
      </c>
      <c r="N15">
        <v>0</v>
      </c>
      <c r="Q15">
        <v>3</v>
      </c>
      <c r="S15">
        <v>2</v>
      </c>
      <c r="T15">
        <v>7</v>
      </c>
      <c r="U15">
        <v>2</v>
      </c>
      <c r="V15">
        <v>10</v>
      </c>
      <c r="W15">
        <v>0</v>
      </c>
      <c r="X15">
        <v>6</v>
      </c>
    </row>
    <row r="16" spans="1:24" x14ac:dyDescent="0.25">
      <c r="A16" t="s">
        <v>72</v>
      </c>
      <c r="B16" t="s">
        <v>72</v>
      </c>
      <c r="C16">
        <v>0.20519999999999999</v>
      </c>
      <c r="D16">
        <v>0</v>
      </c>
      <c r="E16">
        <v>0.59409999999999996</v>
      </c>
      <c r="F16">
        <v>0</v>
      </c>
      <c r="G16">
        <v>0.20069999999999999</v>
      </c>
      <c r="H16">
        <v>0.79479999999999995</v>
      </c>
      <c r="I16">
        <v>0.99999999999999989</v>
      </c>
      <c r="J16">
        <v>1823.97</v>
      </c>
      <c r="K16">
        <v>1773.47</v>
      </c>
      <c r="L16" t="s">
        <v>109</v>
      </c>
      <c r="M16">
        <v>1</v>
      </c>
      <c r="N16">
        <v>0</v>
      </c>
      <c r="Q16">
        <v>9</v>
      </c>
      <c r="S16">
        <v>12</v>
      </c>
      <c r="T16">
        <v>0</v>
      </c>
      <c r="U16">
        <v>11</v>
      </c>
      <c r="V16">
        <v>4</v>
      </c>
      <c r="W16">
        <v>10</v>
      </c>
      <c r="X16">
        <v>9</v>
      </c>
    </row>
    <row r="17" spans="1:24" x14ac:dyDescent="0.25">
      <c r="A17" t="s">
        <v>17</v>
      </c>
      <c r="B17" t="s">
        <v>17</v>
      </c>
      <c r="C17">
        <v>8.3299999999999999E-2</v>
      </c>
      <c r="D17">
        <v>0</v>
      </c>
      <c r="E17">
        <v>0.71840000000000004</v>
      </c>
      <c r="F17">
        <v>3.1199999999999999E-2</v>
      </c>
      <c r="G17">
        <v>0.1671</v>
      </c>
      <c r="H17">
        <v>0.88550000000000006</v>
      </c>
      <c r="I17">
        <v>1</v>
      </c>
      <c r="J17">
        <v>1500</v>
      </c>
      <c r="K17">
        <v>182.74</v>
      </c>
      <c r="L17" t="s">
        <v>109</v>
      </c>
      <c r="M17">
        <v>1</v>
      </c>
      <c r="N17">
        <v>0</v>
      </c>
      <c r="Q17">
        <v>9</v>
      </c>
      <c r="S17">
        <v>9</v>
      </c>
      <c r="T17">
        <v>0</v>
      </c>
      <c r="U17">
        <v>5</v>
      </c>
      <c r="V17">
        <v>0</v>
      </c>
      <c r="W17">
        <v>5</v>
      </c>
      <c r="X17">
        <v>0</v>
      </c>
    </row>
    <row r="18" spans="1:24" x14ac:dyDescent="0.25">
      <c r="A18" t="s">
        <v>73</v>
      </c>
      <c r="B18" t="s">
        <v>73</v>
      </c>
      <c r="C18">
        <v>0.1003</v>
      </c>
      <c r="D18">
        <v>0</v>
      </c>
      <c r="E18">
        <v>0.49430000000000002</v>
      </c>
      <c r="F18">
        <v>4.0000000000000002E-4</v>
      </c>
      <c r="G18">
        <v>0.40500000000000003</v>
      </c>
      <c r="H18">
        <v>0.89929999999999999</v>
      </c>
      <c r="I18">
        <v>1</v>
      </c>
      <c r="J18">
        <v>1000</v>
      </c>
      <c r="K18">
        <v>187.16</v>
      </c>
      <c r="L18" t="s">
        <v>109</v>
      </c>
      <c r="M18">
        <v>1</v>
      </c>
      <c r="N18">
        <v>0</v>
      </c>
      <c r="Q18">
        <v>4</v>
      </c>
      <c r="S18">
        <v>5</v>
      </c>
      <c r="T18">
        <v>0</v>
      </c>
      <c r="U18">
        <v>5</v>
      </c>
      <c r="V18">
        <v>0</v>
      </c>
      <c r="W18">
        <v>5</v>
      </c>
      <c r="X18">
        <v>0</v>
      </c>
    </row>
    <row r="19" spans="1:24" x14ac:dyDescent="0.25">
      <c r="A19" t="s">
        <v>34</v>
      </c>
      <c r="B19" t="s">
        <v>34</v>
      </c>
      <c r="C19">
        <v>0.50939999999999996</v>
      </c>
      <c r="D19">
        <v>0</v>
      </c>
      <c r="E19">
        <v>0.33860000000000001</v>
      </c>
      <c r="F19">
        <v>0</v>
      </c>
      <c r="G19">
        <v>0.152</v>
      </c>
      <c r="H19">
        <v>0.49060000000000004</v>
      </c>
      <c r="I19">
        <v>1</v>
      </c>
      <c r="J19">
        <v>982</v>
      </c>
      <c r="K19">
        <v>-53.15</v>
      </c>
      <c r="L19" t="s">
        <v>109</v>
      </c>
      <c r="M19">
        <v>1</v>
      </c>
      <c r="N19">
        <v>0</v>
      </c>
      <c r="Q19">
        <v>5</v>
      </c>
      <c r="S19">
        <v>7</v>
      </c>
      <c r="T19">
        <v>0</v>
      </c>
      <c r="U19">
        <v>0</v>
      </c>
      <c r="V19">
        <v>0</v>
      </c>
      <c r="W19">
        <v>0</v>
      </c>
      <c r="X19">
        <v>0</v>
      </c>
    </row>
    <row r="20" spans="1:24" x14ac:dyDescent="0.25">
      <c r="A20" t="s">
        <v>19</v>
      </c>
      <c r="B20" t="s">
        <v>19</v>
      </c>
      <c r="C20">
        <v>0.1</v>
      </c>
      <c r="D20">
        <v>0</v>
      </c>
      <c r="E20">
        <v>0.42520000000000002</v>
      </c>
      <c r="F20">
        <v>0</v>
      </c>
      <c r="G20">
        <v>0.4748</v>
      </c>
      <c r="H20">
        <v>0.9</v>
      </c>
      <c r="I20">
        <v>1</v>
      </c>
      <c r="J20">
        <v>750</v>
      </c>
      <c r="K20">
        <v>159.91999999999999</v>
      </c>
      <c r="L20" t="s">
        <v>109</v>
      </c>
      <c r="M20">
        <v>1</v>
      </c>
      <c r="N20">
        <v>0</v>
      </c>
      <c r="Q20">
        <v>4.5</v>
      </c>
      <c r="S20">
        <v>5.5</v>
      </c>
      <c r="T20">
        <v>0</v>
      </c>
      <c r="U20">
        <v>6.5</v>
      </c>
      <c r="V20">
        <v>0</v>
      </c>
      <c r="W20">
        <v>6</v>
      </c>
      <c r="X20">
        <v>0</v>
      </c>
    </row>
    <row r="21" spans="1:24" x14ac:dyDescent="0.25">
      <c r="A21" t="s">
        <v>18</v>
      </c>
      <c r="B21" t="s">
        <v>18</v>
      </c>
      <c r="C21">
        <v>0</v>
      </c>
      <c r="D21">
        <v>0</v>
      </c>
      <c r="E21">
        <v>0.68989999999999996</v>
      </c>
      <c r="F21">
        <v>1E-4</v>
      </c>
      <c r="G21">
        <v>0.31</v>
      </c>
      <c r="H21">
        <v>0.99990000000000001</v>
      </c>
      <c r="I21">
        <v>1</v>
      </c>
      <c r="J21">
        <v>500</v>
      </c>
      <c r="K21">
        <v>194.66</v>
      </c>
      <c r="L21" t="s">
        <v>109</v>
      </c>
      <c r="M21">
        <v>1</v>
      </c>
      <c r="N21">
        <v>0</v>
      </c>
      <c r="Q21">
        <v>6</v>
      </c>
      <c r="S21">
        <v>6</v>
      </c>
      <c r="T21">
        <v>0</v>
      </c>
      <c r="U21">
        <v>6</v>
      </c>
      <c r="V21">
        <v>0</v>
      </c>
      <c r="W21">
        <v>5</v>
      </c>
      <c r="X21">
        <v>0</v>
      </c>
    </row>
    <row r="22" spans="1:24" x14ac:dyDescent="0.25">
      <c r="A22" t="s">
        <v>19</v>
      </c>
      <c r="B22" t="s">
        <v>113</v>
      </c>
      <c r="H22">
        <v>0</v>
      </c>
      <c r="I22">
        <v>0</v>
      </c>
      <c r="L22" t="s">
        <v>109</v>
      </c>
    </row>
    <row r="23" spans="1:24" x14ac:dyDescent="0.25">
      <c r="A23" t="s">
        <v>20</v>
      </c>
      <c r="B23" t="s">
        <v>20</v>
      </c>
      <c r="C23">
        <v>0.25</v>
      </c>
      <c r="D23">
        <v>0</v>
      </c>
      <c r="E23">
        <v>0.66110000000000002</v>
      </c>
      <c r="F23">
        <v>0</v>
      </c>
      <c r="G23">
        <v>8.8900000000000007E-2</v>
      </c>
      <c r="H23">
        <v>0.75</v>
      </c>
      <c r="I23">
        <v>1</v>
      </c>
      <c r="J23">
        <v>1000</v>
      </c>
      <c r="K23">
        <v>156.19999999999999</v>
      </c>
      <c r="L23" t="s">
        <v>109</v>
      </c>
      <c r="M23">
        <v>1</v>
      </c>
      <c r="N23">
        <v>0</v>
      </c>
      <c r="Q23">
        <v>6</v>
      </c>
      <c r="S23">
        <v>7</v>
      </c>
      <c r="T23">
        <v>0</v>
      </c>
      <c r="U23">
        <v>7.5</v>
      </c>
      <c r="V23">
        <v>0</v>
      </c>
      <c r="W23">
        <v>7.5</v>
      </c>
      <c r="X23">
        <v>0</v>
      </c>
    </row>
    <row r="24" spans="1:24" x14ac:dyDescent="0.25">
      <c r="A24" t="s">
        <v>74</v>
      </c>
      <c r="B24" t="s">
        <v>74</v>
      </c>
      <c r="C24">
        <v>0.20830000000000001</v>
      </c>
      <c r="D24">
        <v>0</v>
      </c>
      <c r="E24">
        <v>0.52480000000000004</v>
      </c>
      <c r="F24">
        <v>0</v>
      </c>
      <c r="G24">
        <v>0.26690000000000003</v>
      </c>
      <c r="H24">
        <v>0.79170000000000007</v>
      </c>
      <c r="I24">
        <v>1</v>
      </c>
      <c r="J24">
        <v>1821.67</v>
      </c>
      <c r="K24">
        <v>57.51</v>
      </c>
      <c r="L24" t="s">
        <v>109</v>
      </c>
      <c r="M24">
        <v>1</v>
      </c>
      <c r="N24">
        <v>0</v>
      </c>
      <c r="Q24">
        <v>3</v>
      </c>
      <c r="S24">
        <v>2</v>
      </c>
      <c r="T24">
        <v>5</v>
      </c>
      <c r="U24">
        <v>2</v>
      </c>
      <c r="V24">
        <v>10</v>
      </c>
      <c r="W24">
        <v>0</v>
      </c>
      <c r="X24">
        <v>6</v>
      </c>
    </row>
    <row r="25" spans="1:24" x14ac:dyDescent="0.25">
      <c r="A25" t="s">
        <v>21</v>
      </c>
      <c r="B25" t="s">
        <v>21</v>
      </c>
      <c r="C25">
        <v>0.01</v>
      </c>
      <c r="D25">
        <v>0</v>
      </c>
      <c r="E25">
        <v>0.59699999999999998</v>
      </c>
      <c r="F25">
        <v>1E-4</v>
      </c>
      <c r="G25">
        <v>0.39290000000000003</v>
      </c>
      <c r="H25">
        <v>0.9899</v>
      </c>
      <c r="I25">
        <v>1</v>
      </c>
      <c r="J25">
        <v>1000</v>
      </c>
      <c r="K25">
        <v>150.19</v>
      </c>
      <c r="L25" t="s">
        <v>109</v>
      </c>
      <c r="M25">
        <v>1</v>
      </c>
      <c r="N25">
        <v>0</v>
      </c>
      <c r="Q25">
        <v>6</v>
      </c>
      <c r="S25">
        <v>9</v>
      </c>
      <c r="T25">
        <v>0</v>
      </c>
      <c r="U25">
        <v>9</v>
      </c>
      <c r="V25">
        <v>0</v>
      </c>
      <c r="W25">
        <v>10</v>
      </c>
      <c r="X25">
        <v>0</v>
      </c>
    </row>
    <row r="26" spans="1:24" x14ac:dyDescent="0.25">
      <c r="A26" t="s">
        <v>75</v>
      </c>
      <c r="B26" t="s">
        <v>75</v>
      </c>
      <c r="C26">
        <v>0.15060000000000001</v>
      </c>
      <c r="D26">
        <v>0</v>
      </c>
      <c r="E26">
        <v>0.74850000000000005</v>
      </c>
      <c r="F26">
        <v>4.7800000000000002E-2</v>
      </c>
      <c r="G26">
        <v>5.3100000000000001E-2</v>
      </c>
      <c r="H26">
        <v>0.80160000000000009</v>
      </c>
      <c r="I26">
        <v>1</v>
      </c>
      <c r="J26">
        <v>3110.8</v>
      </c>
      <c r="K26">
        <v>182.85</v>
      </c>
      <c r="L26" t="s">
        <v>109</v>
      </c>
      <c r="M26">
        <v>1</v>
      </c>
      <c r="N26">
        <v>0</v>
      </c>
      <c r="Q26">
        <v>4</v>
      </c>
      <c r="S26">
        <v>5.5</v>
      </c>
      <c r="T26">
        <v>0</v>
      </c>
      <c r="U26">
        <v>7.8</v>
      </c>
      <c r="V26">
        <v>0</v>
      </c>
      <c r="W26">
        <v>5</v>
      </c>
      <c r="X26">
        <v>0</v>
      </c>
    </row>
    <row r="27" spans="1:24" x14ac:dyDescent="0.25">
      <c r="A27" t="s">
        <v>76</v>
      </c>
      <c r="B27" t="s">
        <v>76</v>
      </c>
      <c r="C27">
        <v>0.1</v>
      </c>
      <c r="D27">
        <v>0</v>
      </c>
      <c r="E27">
        <v>0.66369999999999996</v>
      </c>
      <c r="F27">
        <v>8.2000000000000007E-3</v>
      </c>
      <c r="G27">
        <v>0.2281</v>
      </c>
      <c r="H27">
        <v>0.89179999999999993</v>
      </c>
      <c r="I27">
        <v>0.99999999999999989</v>
      </c>
      <c r="J27">
        <v>1000</v>
      </c>
      <c r="K27">
        <v>170.96</v>
      </c>
      <c r="L27" t="s">
        <v>109</v>
      </c>
      <c r="M27">
        <v>1</v>
      </c>
      <c r="N27">
        <v>0</v>
      </c>
      <c r="Q27">
        <v>8</v>
      </c>
      <c r="S27">
        <v>8</v>
      </c>
      <c r="T27">
        <v>0</v>
      </c>
      <c r="U27">
        <v>8</v>
      </c>
      <c r="V27">
        <v>0</v>
      </c>
      <c r="W27">
        <v>10</v>
      </c>
      <c r="X27">
        <v>0</v>
      </c>
    </row>
    <row r="28" spans="1:24" x14ac:dyDescent="0.25">
      <c r="A28" t="s">
        <v>77</v>
      </c>
      <c r="B28" t="s">
        <v>77</v>
      </c>
      <c r="C28">
        <v>0.15</v>
      </c>
      <c r="D28">
        <v>0</v>
      </c>
      <c r="E28">
        <v>0.72040000000000004</v>
      </c>
      <c r="F28">
        <v>1.2699999999999999E-2</v>
      </c>
      <c r="G28">
        <v>0.1169</v>
      </c>
      <c r="H28">
        <v>0.83730000000000004</v>
      </c>
      <c r="I28">
        <v>1</v>
      </c>
      <c r="J28">
        <v>1085.03</v>
      </c>
      <c r="K28">
        <v>114.93</v>
      </c>
      <c r="L28" t="s">
        <v>109</v>
      </c>
      <c r="M28">
        <v>1</v>
      </c>
      <c r="N28">
        <v>0</v>
      </c>
      <c r="S28">
        <v>6</v>
      </c>
      <c r="T28">
        <v>0</v>
      </c>
      <c r="U28">
        <v>10</v>
      </c>
      <c r="V28">
        <v>0</v>
      </c>
      <c r="W28">
        <v>4.5</v>
      </c>
      <c r="X28">
        <v>0</v>
      </c>
    </row>
    <row r="29" spans="1:24" x14ac:dyDescent="0.25">
      <c r="A29" t="s">
        <v>78</v>
      </c>
      <c r="B29" t="s">
        <v>78</v>
      </c>
      <c r="C29">
        <v>0.32779999999999998</v>
      </c>
      <c r="D29">
        <v>0</v>
      </c>
      <c r="E29">
        <v>0.39369999999999999</v>
      </c>
      <c r="F29">
        <v>0</v>
      </c>
      <c r="G29">
        <v>0.27850000000000003</v>
      </c>
      <c r="H29">
        <v>0.67220000000000002</v>
      </c>
      <c r="I29">
        <v>1</v>
      </c>
      <c r="J29">
        <v>503</v>
      </c>
      <c r="K29">
        <v>250</v>
      </c>
      <c r="L29" t="s">
        <v>109</v>
      </c>
      <c r="M29">
        <v>1</v>
      </c>
      <c r="N29">
        <v>0</v>
      </c>
      <c r="Q29">
        <v>13</v>
      </c>
      <c r="S29">
        <v>14</v>
      </c>
      <c r="T29">
        <v>0</v>
      </c>
      <c r="U29">
        <v>15</v>
      </c>
      <c r="V29">
        <v>0</v>
      </c>
      <c r="W29">
        <v>14</v>
      </c>
      <c r="X29">
        <v>0</v>
      </c>
    </row>
    <row r="30" spans="1:24" x14ac:dyDescent="0.25">
      <c r="A30" t="s">
        <v>79</v>
      </c>
      <c r="B30" t="s">
        <v>79</v>
      </c>
      <c r="C30">
        <v>0.33329999999999999</v>
      </c>
      <c r="D30">
        <v>0</v>
      </c>
      <c r="E30">
        <v>0.24970000000000001</v>
      </c>
      <c r="F30">
        <v>1E-4</v>
      </c>
      <c r="G30">
        <v>0.41689999999999999</v>
      </c>
      <c r="H30">
        <v>0.66659999999999997</v>
      </c>
      <c r="I30">
        <v>1</v>
      </c>
      <c r="J30">
        <v>600</v>
      </c>
      <c r="K30">
        <v>130</v>
      </c>
      <c r="L30" t="s">
        <v>109</v>
      </c>
      <c r="M30">
        <v>1</v>
      </c>
      <c r="N30">
        <v>0</v>
      </c>
      <c r="Q30">
        <v>5</v>
      </c>
      <c r="S30">
        <v>5</v>
      </c>
      <c r="T30">
        <v>0</v>
      </c>
      <c r="U30">
        <v>5</v>
      </c>
      <c r="V30">
        <v>0</v>
      </c>
      <c r="W30">
        <v>5</v>
      </c>
      <c r="X30">
        <v>0</v>
      </c>
    </row>
    <row r="31" spans="1:24" x14ac:dyDescent="0.25">
      <c r="A31" t="s">
        <v>80</v>
      </c>
      <c r="B31" t="s">
        <v>80</v>
      </c>
      <c r="C31">
        <v>0.1026</v>
      </c>
      <c r="D31">
        <v>0</v>
      </c>
      <c r="E31">
        <v>0.68330000000000002</v>
      </c>
      <c r="F31">
        <v>0</v>
      </c>
      <c r="G31">
        <v>0.21410000000000001</v>
      </c>
      <c r="H31">
        <v>0.89739999999999998</v>
      </c>
      <c r="I31">
        <v>1</v>
      </c>
      <c r="J31">
        <v>2818.93</v>
      </c>
      <c r="K31">
        <v>95.64</v>
      </c>
      <c r="L31" t="s">
        <v>109</v>
      </c>
      <c r="M31">
        <v>1</v>
      </c>
      <c r="N31">
        <v>0</v>
      </c>
      <c r="Q31">
        <v>3</v>
      </c>
      <c r="S31">
        <v>3</v>
      </c>
      <c r="T31">
        <v>6</v>
      </c>
      <c r="U31">
        <v>2.5</v>
      </c>
      <c r="V31">
        <v>10</v>
      </c>
      <c r="W31">
        <v>0</v>
      </c>
      <c r="X31">
        <v>7</v>
      </c>
    </row>
    <row r="32" spans="1:24" x14ac:dyDescent="0.25">
      <c r="A32" t="s">
        <v>24</v>
      </c>
      <c r="B32" t="s">
        <v>24</v>
      </c>
      <c r="C32">
        <v>0.1</v>
      </c>
      <c r="D32">
        <v>0</v>
      </c>
      <c r="E32">
        <v>0.50270000000000004</v>
      </c>
      <c r="F32">
        <v>0</v>
      </c>
      <c r="G32">
        <v>0.39729999999999999</v>
      </c>
      <c r="H32">
        <v>0.9</v>
      </c>
      <c r="I32">
        <v>1</v>
      </c>
      <c r="J32">
        <v>2990.8</v>
      </c>
      <c r="K32">
        <v>98.6</v>
      </c>
      <c r="L32" t="s">
        <v>109</v>
      </c>
      <c r="M32">
        <v>1</v>
      </c>
      <c r="N32">
        <v>0</v>
      </c>
      <c r="Q32">
        <v>3</v>
      </c>
      <c r="S32">
        <v>2</v>
      </c>
      <c r="T32">
        <v>5.5</v>
      </c>
      <c r="U32">
        <v>3.5</v>
      </c>
      <c r="V32">
        <v>10</v>
      </c>
      <c r="W32">
        <v>0</v>
      </c>
      <c r="X32">
        <v>7</v>
      </c>
    </row>
    <row r="33" spans="1:24" x14ac:dyDescent="0.25">
      <c r="A33" t="s">
        <v>25</v>
      </c>
      <c r="B33" t="s">
        <v>25</v>
      </c>
      <c r="C33">
        <v>0.2</v>
      </c>
      <c r="D33">
        <v>0</v>
      </c>
      <c r="E33">
        <v>0.55279999999999996</v>
      </c>
      <c r="F33">
        <v>1E-4</v>
      </c>
      <c r="G33">
        <v>0.24709999999999999</v>
      </c>
      <c r="H33">
        <v>0.79989999999999994</v>
      </c>
      <c r="I33">
        <v>0.99999999999999989</v>
      </c>
      <c r="J33">
        <v>1000</v>
      </c>
      <c r="K33">
        <v>211.62</v>
      </c>
      <c r="L33" t="s">
        <v>109</v>
      </c>
      <c r="M33">
        <v>1</v>
      </c>
      <c r="N33">
        <v>0</v>
      </c>
      <c r="Q33">
        <v>6</v>
      </c>
      <c r="S33">
        <v>7</v>
      </c>
      <c r="T33">
        <v>0</v>
      </c>
      <c r="U33">
        <v>7</v>
      </c>
      <c r="V33">
        <v>0</v>
      </c>
      <c r="W33">
        <v>7</v>
      </c>
      <c r="X33">
        <v>0</v>
      </c>
    </row>
    <row r="34" spans="1:24" x14ac:dyDescent="0.25">
      <c r="A34" t="s">
        <v>81</v>
      </c>
      <c r="B34" t="s">
        <v>81</v>
      </c>
      <c r="C34">
        <v>0.2</v>
      </c>
      <c r="D34">
        <v>0</v>
      </c>
      <c r="E34">
        <v>0.59460000000000002</v>
      </c>
      <c r="F34">
        <v>0</v>
      </c>
      <c r="G34">
        <v>0.2054</v>
      </c>
      <c r="H34">
        <v>0.8</v>
      </c>
      <c r="I34">
        <v>1</v>
      </c>
      <c r="J34">
        <v>605</v>
      </c>
      <c r="K34">
        <v>218.5</v>
      </c>
      <c r="L34" t="s">
        <v>109</v>
      </c>
      <c r="M34">
        <v>1</v>
      </c>
      <c r="N34">
        <v>0</v>
      </c>
      <c r="Q34">
        <v>10</v>
      </c>
      <c r="S34">
        <v>11</v>
      </c>
      <c r="T34">
        <v>0</v>
      </c>
      <c r="U34">
        <v>10</v>
      </c>
      <c r="V34">
        <v>0</v>
      </c>
      <c r="W34">
        <v>10</v>
      </c>
      <c r="X34">
        <v>0</v>
      </c>
    </row>
    <row r="35" spans="1:24" x14ac:dyDescent="0.25">
      <c r="A35" t="s">
        <v>82</v>
      </c>
      <c r="B35" t="s">
        <v>82</v>
      </c>
      <c r="C35">
        <v>0.27560000000000001</v>
      </c>
      <c r="D35">
        <v>0</v>
      </c>
      <c r="E35">
        <v>0.51929999999999998</v>
      </c>
      <c r="F35">
        <v>0</v>
      </c>
      <c r="G35">
        <v>0.2051</v>
      </c>
      <c r="H35">
        <v>0.72439999999999993</v>
      </c>
      <c r="I35">
        <v>1</v>
      </c>
      <c r="J35">
        <v>997.84</v>
      </c>
      <c r="K35">
        <v>398.24</v>
      </c>
      <c r="L35" t="s">
        <v>109</v>
      </c>
      <c r="M35">
        <v>1</v>
      </c>
      <c r="N35">
        <v>0</v>
      </c>
      <c r="Q35">
        <v>12</v>
      </c>
      <c r="S35">
        <v>13</v>
      </c>
      <c r="T35">
        <v>0</v>
      </c>
      <c r="U35">
        <v>13.5</v>
      </c>
      <c r="V35">
        <v>0</v>
      </c>
      <c r="W35">
        <v>13</v>
      </c>
      <c r="X35">
        <v>0</v>
      </c>
    </row>
    <row r="36" spans="1:24" x14ac:dyDescent="0.25">
      <c r="A36" t="s">
        <v>84</v>
      </c>
      <c r="B36" t="s">
        <v>84</v>
      </c>
      <c r="C36">
        <v>0.35170000000000001</v>
      </c>
      <c r="D36">
        <v>0</v>
      </c>
      <c r="E36">
        <v>0.3488</v>
      </c>
      <c r="F36">
        <v>0</v>
      </c>
      <c r="G36">
        <v>0.29949999999999999</v>
      </c>
      <c r="H36">
        <v>0.64829999999999999</v>
      </c>
      <c r="I36">
        <v>1</v>
      </c>
      <c r="J36">
        <v>729.45</v>
      </c>
      <c r="K36">
        <v>33.35</v>
      </c>
      <c r="L36" t="s">
        <v>109</v>
      </c>
      <c r="M36">
        <v>1</v>
      </c>
      <c r="N36">
        <v>0</v>
      </c>
      <c r="Q36">
        <v>5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x14ac:dyDescent="0.25">
      <c r="A37" t="s">
        <v>33</v>
      </c>
      <c r="B37" t="s">
        <v>33</v>
      </c>
      <c r="C37">
        <v>0.5</v>
      </c>
      <c r="D37">
        <v>0</v>
      </c>
      <c r="E37">
        <v>0.39150000000000001</v>
      </c>
      <c r="F37">
        <v>0</v>
      </c>
      <c r="G37">
        <v>0.1085</v>
      </c>
      <c r="H37">
        <v>0.5</v>
      </c>
      <c r="I37">
        <v>1</v>
      </c>
      <c r="J37">
        <v>1000</v>
      </c>
      <c r="K37">
        <v>58.85</v>
      </c>
      <c r="L37" t="s">
        <v>109</v>
      </c>
      <c r="M37">
        <v>1</v>
      </c>
      <c r="N37">
        <v>0</v>
      </c>
      <c r="Q37">
        <v>5</v>
      </c>
      <c r="S37">
        <v>4</v>
      </c>
      <c r="T37">
        <v>0</v>
      </c>
      <c r="U37">
        <v>2.5</v>
      </c>
      <c r="V37">
        <v>0</v>
      </c>
      <c r="W37">
        <v>0</v>
      </c>
      <c r="X37">
        <v>0</v>
      </c>
    </row>
    <row r="38" spans="1:24" x14ac:dyDescent="0.25">
      <c r="A38" t="s">
        <v>26</v>
      </c>
      <c r="B38" t="s">
        <v>26</v>
      </c>
      <c r="C38">
        <v>0.1</v>
      </c>
      <c r="D38">
        <v>0</v>
      </c>
      <c r="E38">
        <v>0.54479999999999995</v>
      </c>
      <c r="F38">
        <v>0</v>
      </c>
      <c r="G38">
        <v>0.35520000000000002</v>
      </c>
      <c r="H38">
        <v>0.89999999999999991</v>
      </c>
      <c r="I38">
        <v>1</v>
      </c>
      <c r="J38">
        <v>500</v>
      </c>
      <c r="K38">
        <v>28.65</v>
      </c>
      <c r="L38" t="s">
        <v>109</v>
      </c>
      <c r="M38">
        <v>1</v>
      </c>
      <c r="N38">
        <v>0</v>
      </c>
      <c r="Q38">
        <v>7</v>
      </c>
      <c r="S38">
        <v>7</v>
      </c>
      <c r="T38">
        <v>0</v>
      </c>
      <c r="U38">
        <v>10</v>
      </c>
      <c r="V38">
        <v>0</v>
      </c>
      <c r="W38">
        <v>2.5</v>
      </c>
      <c r="X38">
        <v>0</v>
      </c>
    </row>
    <row r="39" spans="1:24" x14ac:dyDescent="0.25">
      <c r="A39" t="s">
        <v>83</v>
      </c>
      <c r="B39" t="s">
        <v>83</v>
      </c>
      <c r="C39">
        <v>1.5100000000000001E-2</v>
      </c>
      <c r="D39">
        <v>0</v>
      </c>
      <c r="E39">
        <v>0.62229999999999996</v>
      </c>
      <c r="F39">
        <v>0</v>
      </c>
      <c r="G39">
        <v>0.36259999999999998</v>
      </c>
      <c r="H39">
        <v>0.98489999999999989</v>
      </c>
      <c r="I39">
        <v>1</v>
      </c>
      <c r="J39">
        <v>3035.86</v>
      </c>
      <c r="K39">
        <v>114.84</v>
      </c>
      <c r="L39" t="s">
        <v>109</v>
      </c>
      <c r="M39">
        <v>1</v>
      </c>
      <c r="N39">
        <v>0</v>
      </c>
      <c r="Q39">
        <v>3.5</v>
      </c>
      <c r="S39">
        <v>2</v>
      </c>
      <c r="T39">
        <v>8</v>
      </c>
      <c r="U39">
        <v>2</v>
      </c>
      <c r="V39">
        <v>10</v>
      </c>
      <c r="W39">
        <v>0</v>
      </c>
      <c r="X39">
        <v>5</v>
      </c>
    </row>
    <row r="40" spans="1:24" x14ac:dyDescent="0.25">
      <c r="A40" t="s">
        <v>28</v>
      </c>
      <c r="B40" t="s">
        <v>28</v>
      </c>
      <c r="C40">
        <v>0.17730000000000001</v>
      </c>
      <c r="D40">
        <v>0</v>
      </c>
      <c r="E40">
        <v>0.76280000000000003</v>
      </c>
      <c r="F40">
        <v>0</v>
      </c>
      <c r="G40">
        <v>5.9900000000000002E-2</v>
      </c>
      <c r="H40">
        <v>0.82269999999999999</v>
      </c>
      <c r="I40">
        <v>1</v>
      </c>
      <c r="J40">
        <v>1043.2</v>
      </c>
      <c r="K40">
        <v>22.71</v>
      </c>
      <c r="L40" t="s">
        <v>109</v>
      </c>
      <c r="M40">
        <v>1</v>
      </c>
      <c r="N40">
        <v>0</v>
      </c>
      <c r="S40">
        <v>5</v>
      </c>
      <c r="T40">
        <v>0</v>
      </c>
      <c r="U40">
        <v>10</v>
      </c>
      <c r="V40">
        <v>0</v>
      </c>
      <c r="W40">
        <v>7.5</v>
      </c>
      <c r="X40">
        <v>0</v>
      </c>
    </row>
    <row r="41" spans="1:24" x14ac:dyDescent="0.25">
      <c r="A41" t="s">
        <v>30</v>
      </c>
      <c r="B41" t="s">
        <v>30</v>
      </c>
      <c r="C41">
        <v>0.252</v>
      </c>
      <c r="D41">
        <v>0</v>
      </c>
      <c r="E41">
        <v>0.71060000000000001</v>
      </c>
      <c r="F41">
        <v>0</v>
      </c>
      <c r="G41">
        <v>3.7400000000000003E-2</v>
      </c>
      <c r="H41">
        <v>0.748</v>
      </c>
      <c r="I41">
        <v>1</v>
      </c>
      <c r="J41">
        <v>1587.45</v>
      </c>
      <c r="K41">
        <v>-240.4</v>
      </c>
      <c r="L41" t="s">
        <v>109</v>
      </c>
      <c r="M41">
        <v>1</v>
      </c>
      <c r="N41">
        <v>0</v>
      </c>
      <c r="S41">
        <v>5</v>
      </c>
      <c r="T41">
        <v>0</v>
      </c>
      <c r="U41">
        <v>12</v>
      </c>
      <c r="V41">
        <v>0</v>
      </c>
      <c r="W41">
        <v>0</v>
      </c>
      <c r="X41">
        <v>0</v>
      </c>
    </row>
  </sheetData>
  <mergeCells count="5">
    <mergeCell ref="O1:P1"/>
    <mergeCell ref="Q1:R1"/>
    <mergeCell ref="S1:T1"/>
    <mergeCell ref="U1:V1"/>
    <mergeCell ref="W1:X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opLeftCell="B1" zoomScale="55" zoomScaleNormal="55" workbookViewId="0">
      <selection activeCell="C2" sqref="C2:V38"/>
    </sheetView>
  </sheetViews>
  <sheetFormatPr defaultRowHeight="15" x14ac:dyDescent="0.25"/>
  <cols>
    <col min="1" max="1" width="3" bestFit="1" customWidth="1"/>
    <col min="2" max="2" width="15.5703125" bestFit="1" customWidth="1"/>
    <col min="3" max="3" width="13.5703125" bestFit="1" customWidth="1"/>
    <col min="4" max="4" width="13.7109375" bestFit="1" customWidth="1"/>
    <col min="5" max="14" width="7" customWidth="1"/>
  </cols>
  <sheetData>
    <row r="1" spans="1:31" s="53" customFormat="1" ht="75" x14ac:dyDescent="0.25">
      <c r="A1" s="53" t="s">
        <v>130</v>
      </c>
      <c r="C1" s="53" t="s">
        <v>0</v>
      </c>
      <c r="D1" s="53" t="s">
        <v>37</v>
      </c>
      <c r="E1" s="53" t="s">
        <v>38</v>
      </c>
      <c r="F1" s="53" t="s">
        <v>131</v>
      </c>
      <c r="G1" s="53" t="s">
        <v>132</v>
      </c>
      <c r="H1" s="53" t="s">
        <v>133</v>
      </c>
      <c r="I1" s="53" t="s">
        <v>134</v>
      </c>
      <c r="J1" s="53" t="s">
        <v>135</v>
      </c>
      <c r="K1" s="53" t="s">
        <v>136</v>
      </c>
      <c r="L1" s="53" t="s">
        <v>137</v>
      </c>
      <c r="M1" s="53" t="s">
        <v>138</v>
      </c>
      <c r="N1" s="53" t="s">
        <v>139</v>
      </c>
      <c r="O1" s="53" t="s">
        <v>156</v>
      </c>
      <c r="P1" s="53" t="s">
        <v>157</v>
      </c>
      <c r="Q1" s="53" t="s">
        <v>158</v>
      </c>
      <c r="R1" s="54" t="s">
        <v>52</v>
      </c>
      <c r="S1" s="53" t="s">
        <v>159</v>
      </c>
      <c r="T1" s="53" t="s">
        <v>160</v>
      </c>
      <c r="U1" s="53" t="s">
        <v>161</v>
      </c>
      <c r="V1" s="53" t="s">
        <v>162</v>
      </c>
      <c r="W1" s="53" t="s">
        <v>163</v>
      </c>
      <c r="X1" s="53" t="s">
        <v>2</v>
      </c>
      <c r="Y1" s="53" t="s">
        <v>164</v>
      </c>
      <c r="Z1" s="53" t="s">
        <v>165</v>
      </c>
      <c r="AA1" s="53" t="s">
        <v>166</v>
      </c>
      <c r="AB1" s="53" t="s">
        <v>167</v>
      </c>
      <c r="AC1" s="53" t="s">
        <v>168</v>
      </c>
      <c r="AD1" s="53" t="s">
        <v>169</v>
      </c>
      <c r="AE1" s="53" t="s">
        <v>170</v>
      </c>
    </row>
    <row r="2" spans="1:31" x14ac:dyDescent="0.25">
      <c r="A2">
        <v>1</v>
      </c>
      <c r="B2" s="71" t="s">
        <v>67</v>
      </c>
      <c r="C2" s="57" t="s">
        <v>67</v>
      </c>
      <c r="D2" s="57" t="s">
        <v>109</v>
      </c>
      <c r="E2" s="57">
        <v>10</v>
      </c>
      <c r="F2" s="58">
        <v>0.63566446888122774</v>
      </c>
      <c r="G2" s="58">
        <v>6.3</v>
      </c>
      <c r="H2" s="59">
        <v>2.8463855421686746</v>
      </c>
      <c r="I2" s="59">
        <v>17.13</v>
      </c>
      <c r="J2" s="59">
        <v>2.2133333333333334</v>
      </c>
      <c r="K2" s="59">
        <v>11.42</v>
      </c>
      <c r="L2" s="57">
        <v>11.62</v>
      </c>
      <c r="M2" s="59">
        <v>2899.23</v>
      </c>
      <c r="N2" s="60">
        <v>-357.8</v>
      </c>
      <c r="O2" s="57">
        <v>0.75</v>
      </c>
      <c r="P2" s="60">
        <v>217.44225</v>
      </c>
      <c r="Q2" s="60">
        <v>1.359577</v>
      </c>
      <c r="R2" s="59">
        <v>8.3800000000000008</v>
      </c>
      <c r="S2" s="61">
        <v>2.336696168152895E-2</v>
      </c>
      <c r="T2" s="61">
        <v>79.05</v>
      </c>
      <c r="U2" s="59">
        <v>0</v>
      </c>
      <c r="V2" s="61">
        <v>74.05</v>
      </c>
      <c r="W2" s="57" t="s">
        <v>171</v>
      </c>
      <c r="X2" s="57" t="s">
        <v>172</v>
      </c>
      <c r="Y2" s="57" t="s">
        <v>239</v>
      </c>
      <c r="Z2" s="60">
        <v>25</v>
      </c>
      <c r="AA2" s="60">
        <v>0</v>
      </c>
      <c r="AB2" s="59">
        <v>46.6</v>
      </c>
      <c r="AC2" s="60">
        <v>0</v>
      </c>
      <c r="AD2" s="59">
        <v>28.4</v>
      </c>
      <c r="AE2" s="60">
        <v>75</v>
      </c>
    </row>
    <row r="3" spans="1:31" x14ac:dyDescent="0.25">
      <c r="A3">
        <v>2</v>
      </c>
      <c r="B3" s="71" t="s">
        <v>5</v>
      </c>
      <c r="C3" s="57" t="s">
        <v>5</v>
      </c>
      <c r="D3" s="57" t="s">
        <v>109</v>
      </c>
      <c r="E3" s="57">
        <v>10</v>
      </c>
      <c r="F3" s="58">
        <v>0.81628597922760371</v>
      </c>
      <c r="G3" s="58">
        <v>20.6</v>
      </c>
      <c r="H3" s="59">
        <v>18.392857142857142</v>
      </c>
      <c r="I3" s="59">
        <v>18.524999999999999</v>
      </c>
      <c r="J3" s="60">
        <v>1.1200000000000001</v>
      </c>
      <c r="K3" s="59">
        <v>12.35</v>
      </c>
      <c r="L3" s="59">
        <v>17.829999999999998</v>
      </c>
      <c r="M3" s="59">
        <v>200</v>
      </c>
      <c r="N3" s="59">
        <v>38.5</v>
      </c>
      <c r="O3" s="57">
        <v>0.97989999999999999</v>
      </c>
      <c r="P3" s="60">
        <v>19.597999999999999</v>
      </c>
      <c r="Q3" s="59">
        <v>0.51999600000000001</v>
      </c>
      <c r="R3" s="59">
        <v>10.491</v>
      </c>
      <c r="S3" s="59">
        <v>2.9253316825885462E-2</v>
      </c>
      <c r="T3" s="59">
        <v>71.86</v>
      </c>
      <c r="U3" s="59">
        <v>10</v>
      </c>
      <c r="V3" s="59">
        <v>68.94</v>
      </c>
      <c r="W3" s="57" t="s">
        <v>173</v>
      </c>
      <c r="X3" s="57" t="s">
        <v>174</v>
      </c>
      <c r="Y3" s="57" t="s">
        <v>239</v>
      </c>
      <c r="Z3" s="60">
        <v>2</v>
      </c>
      <c r="AA3" s="60">
        <v>0</v>
      </c>
      <c r="AB3" s="59">
        <v>23</v>
      </c>
      <c r="AC3" s="60">
        <v>0.1</v>
      </c>
      <c r="AD3" s="59">
        <v>74.900000000000006</v>
      </c>
      <c r="AE3" s="60">
        <v>98</v>
      </c>
    </row>
    <row r="4" spans="1:31" x14ac:dyDescent="0.25">
      <c r="A4" s="73">
        <v>3</v>
      </c>
      <c r="B4" s="71" t="s">
        <v>68</v>
      </c>
      <c r="C4" s="57" t="s">
        <v>68</v>
      </c>
      <c r="D4" s="57" t="s">
        <v>109</v>
      </c>
      <c r="E4" s="57">
        <v>10</v>
      </c>
      <c r="F4" s="58">
        <v>0.24368623387535351</v>
      </c>
      <c r="G4" s="58">
        <v>6.3</v>
      </c>
      <c r="H4" s="59">
        <v>2.5961538461538458</v>
      </c>
      <c r="I4" s="59">
        <v>17.294999999999998</v>
      </c>
      <c r="J4" s="59">
        <v>2.4266666666666667</v>
      </c>
      <c r="K4" s="59">
        <v>11.53</v>
      </c>
      <c r="L4" s="57">
        <v>11.93</v>
      </c>
      <c r="M4" s="59">
        <v>2390.9</v>
      </c>
      <c r="N4" s="59">
        <v>-427.2</v>
      </c>
      <c r="O4" s="57">
        <v>0.82399999999999995</v>
      </c>
      <c r="P4" s="60">
        <v>197.01015999999998</v>
      </c>
      <c r="Q4" s="60">
        <v>4.0438340000000004</v>
      </c>
      <c r="R4" s="59">
        <v>25.186</v>
      </c>
      <c r="S4" s="61">
        <v>7.0229152376012904E-2</v>
      </c>
      <c r="T4" s="61">
        <v>69.069999999999993</v>
      </c>
      <c r="U4" s="59">
        <v>8.33</v>
      </c>
      <c r="V4" s="59">
        <v>75.94</v>
      </c>
      <c r="W4" s="57" t="s">
        <v>175</v>
      </c>
      <c r="X4" s="57" t="s">
        <v>176</v>
      </c>
      <c r="Y4" s="57" t="s">
        <v>239</v>
      </c>
      <c r="Z4" s="59">
        <v>17.600000000000001</v>
      </c>
      <c r="AA4" s="60">
        <v>0</v>
      </c>
      <c r="AB4" s="59">
        <v>51.5</v>
      </c>
      <c r="AC4" s="60">
        <v>0</v>
      </c>
      <c r="AD4" s="59">
        <v>30.9</v>
      </c>
      <c r="AE4" s="59">
        <v>82.4</v>
      </c>
    </row>
    <row r="5" spans="1:31" x14ac:dyDescent="0.25">
      <c r="A5" s="73">
        <v>4</v>
      </c>
      <c r="B5" s="71" t="s">
        <v>9</v>
      </c>
      <c r="C5" s="57" t="s">
        <v>9</v>
      </c>
      <c r="D5" s="57" t="s">
        <v>109</v>
      </c>
      <c r="E5" s="57">
        <v>10</v>
      </c>
      <c r="F5" s="58">
        <v>0.69599259229490207</v>
      </c>
      <c r="G5" s="58">
        <v>10.3</v>
      </c>
      <c r="H5" s="59">
        <v>5.6284153005464486</v>
      </c>
      <c r="I5" s="59">
        <v>17.88</v>
      </c>
      <c r="J5" s="59">
        <v>1.83</v>
      </c>
      <c r="K5" s="59">
        <v>11.92</v>
      </c>
      <c r="L5" s="59">
        <v>11.3</v>
      </c>
      <c r="M5" s="59">
        <v>1000</v>
      </c>
      <c r="N5" s="59">
        <v>-58.9</v>
      </c>
      <c r="O5" s="60">
        <v>0.89999999999999991</v>
      </c>
      <c r="P5" s="60">
        <v>89.999999999999986</v>
      </c>
      <c r="Q5" s="60">
        <v>2.713327</v>
      </c>
      <c r="R5" s="59">
        <v>27.852</v>
      </c>
      <c r="S5" s="61">
        <v>7.766308075822724E-2</v>
      </c>
      <c r="T5" s="61">
        <v>71.42</v>
      </c>
      <c r="U5" s="59">
        <v>26.92</v>
      </c>
      <c r="V5" s="59">
        <v>51.99</v>
      </c>
      <c r="W5" s="57" t="s">
        <v>177</v>
      </c>
      <c r="X5" s="57" t="s">
        <v>178</v>
      </c>
      <c r="Y5" s="57" t="s">
        <v>239</v>
      </c>
      <c r="Z5" s="60">
        <v>10</v>
      </c>
      <c r="AA5" s="60">
        <v>0</v>
      </c>
      <c r="AB5" s="59">
        <v>73.8</v>
      </c>
      <c r="AC5" s="59">
        <v>1.1000000000000001</v>
      </c>
      <c r="AD5" s="59">
        <v>15.1</v>
      </c>
      <c r="AE5" s="60">
        <v>90</v>
      </c>
    </row>
    <row r="6" spans="1:31" x14ac:dyDescent="0.25">
      <c r="A6" s="73">
        <v>5</v>
      </c>
      <c r="B6" s="71" t="s">
        <v>12</v>
      </c>
      <c r="C6" s="57" t="s">
        <v>12</v>
      </c>
      <c r="D6" s="57" t="s">
        <v>109</v>
      </c>
      <c r="E6" s="57">
        <v>10</v>
      </c>
      <c r="F6" s="58">
        <v>0.19783449020621313</v>
      </c>
      <c r="G6" s="58">
        <v>10.3</v>
      </c>
      <c r="H6" s="59">
        <v>5.5178571428571441</v>
      </c>
      <c r="I6" s="59">
        <v>18.524999999999999</v>
      </c>
      <c r="J6" s="59">
        <v>1.8666666666666665</v>
      </c>
      <c r="K6" s="61">
        <v>12.35</v>
      </c>
      <c r="L6" s="57">
        <v>11.89</v>
      </c>
      <c r="M6" s="61">
        <v>617.86</v>
      </c>
      <c r="N6" s="60">
        <v>0.2</v>
      </c>
      <c r="O6" s="57">
        <v>0.72689999999999999</v>
      </c>
      <c r="P6" s="59">
        <v>44.912243400000001</v>
      </c>
      <c r="Q6" s="60">
        <v>0.41495799999999999</v>
      </c>
      <c r="R6" s="59">
        <v>4.2779999999999996</v>
      </c>
      <c r="S6" s="61">
        <v>1.192886182262301E-2</v>
      </c>
      <c r="T6" s="61">
        <v>66.61</v>
      </c>
      <c r="U6" s="61">
        <v>33.33</v>
      </c>
      <c r="V6" s="61">
        <v>74.16</v>
      </c>
      <c r="W6" s="57" t="s">
        <v>179</v>
      </c>
      <c r="X6" s="57" t="s">
        <v>180</v>
      </c>
      <c r="Y6" s="57" t="s">
        <v>239</v>
      </c>
      <c r="Z6" s="59">
        <v>27.3</v>
      </c>
      <c r="AA6" s="60">
        <v>0</v>
      </c>
      <c r="AB6" s="59">
        <v>41.1</v>
      </c>
      <c r="AC6" s="60">
        <v>0</v>
      </c>
      <c r="AD6" s="59">
        <v>31.6</v>
      </c>
      <c r="AE6" s="59">
        <v>72.7</v>
      </c>
    </row>
    <row r="7" spans="1:31" x14ac:dyDescent="0.25">
      <c r="A7" s="73">
        <v>6</v>
      </c>
      <c r="B7" s="71" t="s">
        <v>31</v>
      </c>
      <c r="C7" s="57" t="s">
        <v>31</v>
      </c>
      <c r="D7" s="57" t="s">
        <v>109</v>
      </c>
      <c r="E7" s="57">
        <v>10</v>
      </c>
      <c r="F7" s="58">
        <v>0.22651091633081691</v>
      </c>
      <c r="G7" s="58">
        <v>10.199999999999999</v>
      </c>
      <c r="H7" s="59">
        <v>6.375</v>
      </c>
      <c r="I7" s="59">
        <v>16.71</v>
      </c>
      <c r="J7" s="59">
        <v>1.5999999999999999</v>
      </c>
      <c r="K7" s="77">
        <v>11.14</v>
      </c>
      <c r="L7" s="57">
        <v>11.7</v>
      </c>
      <c r="M7" s="77">
        <v>501</v>
      </c>
      <c r="N7" s="59">
        <v>-80.7</v>
      </c>
      <c r="O7" s="57">
        <v>0.80049999999999999</v>
      </c>
      <c r="P7" s="60">
        <v>40.105049999999999</v>
      </c>
      <c r="Q7" s="60">
        <v>1.350484</v>
      </c>
      <c r="R7" s="59">
        <v>13.583</v>
      </c>
      <c r="S7" s="61">
        <v>3.7875112233915001E-2</v>
      </c>
      <c r="T7" s="61">
        <v>64.44</v>
      </c>
      <c r="U7" s="76">
        <v>30</v>
      </c>
      <c r="V7" s="59">
        <v>77.239999999999995</v>
      </c>
      <c r="W7" s="57" t="s">
        <v>181</v>
      </c>
      <c r="X7" s="57" t="s">
        <v>182</v>
      </c>
      <c r="Y7" s="57" t="s">
        <v>239</v>
      </c>
      <c r="Z7" s="77">
        <v>19.899999999999999</v>
      </c>
      <c r="AA7" s="60">
        <v>0</v>
      </c>
      <c r="AB7" s="59">
        <v>67.599999999999994</v>
      </c>
      <c r="AC7" s="60">
        <v>0</v>
      </c>
      <c r="AD7" s="59">
        <v>12.4</v>
      </c>
      <c r="AE7" s="77">
        <v>80.099999999999994</v>
      </c>
    </row>
    <row r="8" spans="1:31" x14ac:dyDescent="0.25">
      <c r="A8" s="73">
        <v>7</v>
      </c>
      <c r="B8" s="72" t="s">
        <v>35</v>
      </c>
      <c r="C8" s="57" t="s">
        <v>35</v>
      </c>
      <c r="D8" s="57" t="s">
        <v>109</v>
      </c>
      <c r="E8" s="57">
        <v>10</v>
      </c>
      <c r="F8" s="58">
        <v>0.40078070037206903</v>
      </c>
      <c r="G8" s="58">
        <v>22.9</v>
      </c>
      <c r="H8" s="76">
        <v>14.432773109243696</v>
      </c>
      <c r="I8" s="59">
        <v>17.100000000000001</v>
      </c>
      <c r="J8" s="59">
        <v>1.5866666666666667</v>
      </c>
      <c r="K8" s="59">
        <v>11.4</v>
      </c>
      <c r="L8" s="57">
        <v>11.5</v>
      </c>
      <c r="M8" s="59">
        <v>668.53</v>
      </c>
      <c r="N8" s="59">
        <v>-67.3</v>
      </c>
      <c r="O8" s="57">
        <v>0.2596</v>
      </c>
      <c r="P8" s="74">
        <v>17.355038799999999</v>
      </c>
      <c r="Q8" s="77">
        <v>0.60846599999999995</v>
      </c>
      <c r="R8" s="59">
        <v>13.750999999999999</v>
      </c>
      <c r="S8" s="61">
        <v>3.8343566835644938E-2</v>
      </c>
      <c r="T8" s="61">
        <v>60.1</v>
      </c>
      <c r="U8" s="59">
        <v>43.75</v>
      </c>
      <c r="V8" s="79">
        <v>49.72</v>
      </c>
      <c r="W8" s="57" t="s">
        <v>183</v>
      </c>
      <c r="X8" s="57" t="s">
        <v>184</v>
      </c>
      <c r="Y8" s="57" t="s">
        <v>239</v>
      </c>
      <c r="Z8" s="59">
        <v>74.8</v>
      </c>
      <c r="AA8" s="60">
        <v>0</v>
      </c>
      <c r="AB8" s="77">
        <v>1.7</v>
      </c>
      <c r="AC8" s="60">
        <v>0</v>
      </c>
      <c r="AD8" s="59">
        <v>23.5</v>
      </c>
      <c r="AE8" s="59">
        <v>25.2</v>
      </c>
    </row>
    <row r="9" spans="1:31" x14ac:dyDescent="0.25">
      <c r="A9" s="73">
        <v>8</v>
      </c>
      <c r="B9" s="72" t="s">
        <v>69</v>
      </c>
      <c r="C9" s="73" t="s">
        <v>69</v>
      </c>
      <c r="D9" s="73" t="s">
        <v>109</v>
      </c>
      <c r="E9" s="73">
        <v>10</v>
      </c>
      <c r="F9" s="73">
        <v>0.65618053853205283</v>
      </c>
      <c r="G9" s="73">
        <v>7.5</v>
      </c>
      <c r="H9" s="73">
        <v>-5.6323220186242109</v>
      </c>
      <c r="I9" s="73">
        <v>17.774999999999999</v>
      </c>
      <c r="J9" s="73">
        <v>-1.3316000000000001</v>
      </c>
      <c r="K9" s="73">
        <v>11.85</v>
      </c>
      <c r="L9" s="73">
        <v>11.06</v>
      </c>
      <c r="M9" s="73">
        <v>1200</v>
      </c>
      <c r="N9" s="73">
        <v>152.69999999999999</v>
      </c>
      <c r="O9" s="73">
        <v>0.81570000000000009</v>
      </c>
      <c r="P9" s="73">
        <v>97.884000000000015</v>
      </c>
      <c r="Q9" s="73">
        <v>1.17041</v>
      </c>
      <c r="R9" s="73">
        <v>8.7159999999999993</v>
      </c>
      <c r="S9" s="73">
        <v>2.4303870884988817E-2</v>
      </c>
      <c r="T9" s="73">
        <v>75.260000000000005</v>
      </c>
      <c r="U9" s="73">
        <v>10</v>
      </c>
      <c r="V9" s="73">
        <v>92.29</v>
      </c>
      <c r="W9" s="73" t="s">
        <v>241</v>
      </c>
      <c r="X9" s="73" t="s">
        <v>242</v>
      </c>
      <c r="Y9" s="73" t="s">
        <v>243</v>
      </c>
      <c r="Z9" s="73">
        <v>16.7</v>
      </c>
      <c r="AA9" s="73">
        <v>0</v>
      </c>
      <c r="AB9" s="73">
        <v>62.4</v>
      </c>
      <c r="AC9" s="73">
        <v>1.8</v>
      </c>
      <c r="AD9" s="73">
        <v>19.2</v>
      </c>
      <c r="AE9" s="73">
        <v>83.3</v>
      </c>
    </row>
    <row r="10" spans="1:31" x14ac:dyDescent="0.25">
      <c r="A10" s="73">
        <v>9</v>
      </c>
      <c r="B10" s="72" t="s">
        <v>70</v>
      </c>
      <c r="C10" s="57" t="s">
        <v>70</v>
      </c>
      <c r="D10" s="57" t="s">
        <v>109</v>
      </c>
      <c r="E10" s="57">
        <v>10</v>
      </c>
      <c r="F10" s="58">
        <v>0.64812890852303684</v>
      </c>
      <c r="G10" s="58">
        <v>7.2</v>
      </c>
      <c r="H10" s="59">
        <v>3.1578947368421058</v>
      </c>
      <c r="I10" s="59">
        <v>17.190000000000001</v>
      </c>
      <c r="J10" s="76">
        <v>2.2799999999999998</v>
      </c>
      <c r="K10" s="59">
        <v>11.46</v>
      </c>
      <c r="L10" s="57">
        <v>11.49</v>
      </c>
      <c r="M10" s="59">
        <v>1447.54</v>
      </c>
      <c r="N10" s="76">
        <v>-189.4</v>
      </c>
      <c r="O10" s="57">
        <v>0.98619999999999997</v>
      </c>
      <c r="P10" s="60">
        <v>142.75639480000001</v>
      </c>
      <c r="Q10" s="60">
        <v>1.224623</v>
      </c>
      <c r="R10" s="59">
        <v>8.6760000000000002</v>
      </c>
      <c r="S10" s="61">
        <v>2.4192334075053123E-2</v>
      </c>
      <c r="T10" s="61">
        <v>68.48</v>
      </c>
      <c r="U10" s="79">
        <v>22.22</v>
      </c>
      <c r="V10" s="76">
        <v>68.180000000000007</v>
      </c>
      <c r="W10" s="57" t="s">
        <v>185</v>
      </c>
      <c r="X10" s="57" t="s">
        <v>186</v>
      </c>
      <c r="Y10" s="57" t="s">
        <v>239</v>
      </c>
      <c r="Z10" s="59">
        <v>2</v>
      </c>
      <c r="AA10" s="60">
        <v>0</v>
      </c>
      <c r="AB10" s="59">
        <v>69.599999999999994</v>
      </c>
      <c r="AC10" s="60">
        <v>0</v>
      </c>
      <c r="AD10" s="59">
        <v>28.4</v>
      </c>
      <c r="AE10" s="59">
        <v>98</v>
      </c>
    </row>
    <row r="11" spans="1:31" x14ac:dyDescent="0.25">
      <c r="A11" s="73">
        <v>10</v>
      </c>
      <c r="B11" s="72" t="s">
        <v>71</v>
      </c>
      <c r="C11" s="57" t="s">
        <v>71</v>
      </c>
      <c r="D11" s="57" t="s">
        <v>109</v>
      </c>
      <c r="E11" s="57">
        <v>10</v>
      </c>
      <c r="F11" s="58">
        <v>0.27461128107583666</v>
      </c>
      <c r="G11" s="58">
        <v>6.1</v>
      </c>
      <c r="H11" s="77">
        <v>2.5</v>
      </c>
      <c r="I11" s="59">
        <v>17.445</v>
      </c>
      <c r="J11" s="59">
        <v>2.44</v>
      </c>
      <c r="K11" s="59">
        <v>11.63</v>
      </c>
      <c r="L11" s="57">
        <v>11.14</v>
      </c>
      <c r="M11" s="59">
        <v>2242.61</v>
      </c>
      <c r="N11" s="59">
        <v>-296.39999999999998</v>
      </c>
      <c r="O11" s="57">
        <v>0.91110000000000002</v>
      </c>
      <c r="P11" s="77">
        <v>204.32419710000002</v>
      </c>
      <c r="Q11" s="74">
        <v>2.6994199999999999</v>
      </c>
      <c r="R11" s="59">
        <v>16.463000000000001</v>
      </c>
      <c r="S11" s="61">
        <v>4.5905762549285335E-2</v>
      </c>
      <c r="T11" s="61">
        <v>71.459999999999994</v>
      </c>
      <c r="U11" s="59">
        <v>25</v>
      </c>
      <c r="V11" s="76">
        <v>75.41</v>
      </c>
      <c r="W11" s="57" t="s">
        <v>187</v>
      </c>
      <c r="X11" s="57" t="s">
        <v>188</v>
      </c>
      <c r="Y11" s="57" t="s">
        <v>239</v>
      </c>
      <c r="Z11" s="76">
        <v>16.7</v>
      </c>
      <c r="AA11" s="60">
        <v>0</v>
      </c>
      <c r="AB11" s="76">
        <v>71.2</v>
      </c>
      <c r="AC11" s="60">
        <v>0</v>
      </c>
      <c r="AD11" s="59">
        <v>12.2</v>
      </c>
      <c r="AE11" s="76">
        <v>83.3</v>
      </c>
    </row>
    <row r="12" spans="1:31" x14ac:dyDescent="0.25">
      <c r="A12" s="73">
        <v>11</v>
      </c>
      <c r="B12" s="72" t="s">
        <v>14</v>
      </c>
      <c r="C12" s="57" t="s">
        <v>14</v>
      </c>
      <c r="D12" s="57" t="s">
        <v>109</v>
      </c>
      <c r="E12" s="57">
        <v>11</v>
      </c>
      <c r="F12" s="58">
        <v>0.23080929388022542</v>
      </c>
      <c r="G12" s="58">
        <v>6.7</v>
      </c>
      <c r="H12" s="59">
        <v>2.9558823529411766</v>
      </c>
      <c r="I12" s="59">
        <v>17.25</v>
      </c>
      <c r="J12" s="59">
        <v>2.2666666666666666</v>
      </c>
      <c r="K12" s="77">
        <v>11.5</v>
      </c>
      <c r="L12" s="57">
        <v>11.41</v>
      </c>
      <c r="M12" s="77">
        <v>1432.56</v>
      </c>
      <c r="N12" s="59">
        <v>-177.5</v>
      </c>
      <c r="O12" s="57">
        <v>0.78029999999999999</v>
      </c>
      <c r="P12" s="60">
        <v>101.62059709090909</v>
      </c>
      <c r="Q12" s="60">
        <v>0.99301300000000003</v>
      </c>
      <c r="R12" s="59">
        <v>6.6680000000000001</v>
      </c>
      <c r="S12" s="61">
        <v>1.8593186216281029E-2</v>
      </c>
      <c r="T12" s="61">
        <v>69.650000000000006</v>
      </c>
      <c r="U12" s="59">
        <v>21.43</v>
      </c>
      <c r="V12" s="79">
        <v>71.94</v>
      </c>
      <c r="W12" s="57" t="s">
        <v>189</v>
      </c>
      <c r="X12" s="57" t="s">
        <v>190</v>
      </c>
      <c r="Y12" s="57" t="s">
        <v>239</v>
      </c>
      <c r="Z12" s="60">
        <v>22</v>
      </c>
      <c r="AA12" s="60">
        <v>0</v>
      </c>
      <c r="AB12" s="59">
        <v>67.5</v>
      </c>
      <c r="AC12" s="60">
        <v>0</v>
      </c>
      <c r="AD12" s="59">
        <v>10.5</v>
      </c>
      <c r="AE12" s="60">
        <v>78</v>
      </c>
    </row>
    <row r="13" spans="1:31" x14ac:dyDescent="0.25">
      <c r="A13" s="73">
        <v>12</v>
      </c>
      <c r="B13" s="72" t="s">
        <v>15</v>
      </c>
      <c r="C13" s="57" t="s">
        <v>15</v>
      </c>
      <c r="D13" s="57" t="s">
        <v>109</v>
      </c>
      <c r="E13" s="57">
        <v>10</v>
      </c>
      <c r="F13" s="58">
        <v>0.19836506120590061</v>
      </c>
      <c r="G13" s="58">
        <v>5.5</v>
      </c>
      <c r="H13" s="59">
        <v>2.3571428571428572</v>
      </c>
      <c r="I13" s="59">
        <v>17.024999999999999</v>
      </c>
      <c r="J13" s="77">
        <v>2.3333333333333335</v>
      </c>
      <c r="K13" s="76">
        <v>11.35</v>
      </c>
      <c r="L13" s="74">
        <v>11.14</v>
      </c>
      <c r="M13" s="59">
        <v>7761</v>
      </c>
      <c r="N13" s="77">
        <v>-1177.0999999999999</v>
      </c>
      <c r="O13" s="74">
        <v>0.46029999999999999</v>
      </c>
      <c r="P13" s="60">
        <v>357.23883000000001</v>
      </c>
      <c r="Q13" s="60">
        <v>2.5608200000000001</v>
      </c>
      <c r="R13" s="59">
        <v>14.047000000000001</v>
      </c>
      <c r="S13" s="61">
        <v>3.9168939229169114E-2</v>
      </c>
      <c r="T13" s="61">
        <v>67.75</v>
      </c>
      <c r="U13" s="59">
        <v>22.22</v>
      </c>
      <c r="V13" s="78">
        <v>57.12</v>
      </c>
      <c r="W13" s="57" t="s">
        <v>191</v>
      </c>
      <c r="X13" s="57" t="s">
        <v>192</v>
      </c>
      <c r="Y13" s="57" t="s">
        <v>239</v>
      </c>
      <c r="Z13" s="59">
        <v>55</v>
      </c>
      <c r="AA13" s="60">
        <v>0</v>
      </c>
      <c r="AB13" s="59">
        <v>32.799999999999997</v>
      </c>
      <c r="AC13" s="60">
        <v>0</v>
      </c>
      <c r="AD13" s="76">
        <v>12.3</v>
      </c>
      <c r="AE13" s="59">
        <v>45</v>
      </c>
    </row>
    <row r="14" spans="1:31" x14ac:dyDescent="0.25">
      <c r="A14" s="73">
        <v>13</v>
      </c>
      <c r="B14" s="72" t="s">
        <v>72</v>
      </c>
      <c r="C14" s="57" t="s">
        <v>72</v>
      </c>
      <c r="D14" s="57" t="s">
        <v>109</v>
      </c>
      <c r="E14" s="57">
        <v>10</v>
      </c>
      <c r="F14" s="58">
        <v>0.83650846554851765</v>
      </c>
      <c r="G14" s="58">
        <v>17</v>
      </c>
      <c r="H14" s="59">
        <v>3.2608695652173911</v>
      </c>
      <c r="I14" s="59">
        <v>29.73</v>
      </c>
      <c r="J14" s="59">
        <v>5.2133333333333338</v>
      </c>
      <c r="K14" s="76">
        <v>19.82</v>
      </c>
      <c r="L14" s="74">
        <v>11.44</v>
      </c>
      <c r="M14" s="59">
        <v>1823.98</v>
      </c>
      <c r="N14" s="59">
        <v>995.5</v>
      </c>
      <c r="O14" s="74">
        <v>0.79479999999999995</v>
      </c>
      <c r="P14" s="76">
        <v>144.96993040000001</v>
      </c>
      <c r="Q14" s="60">
        <v>0.70037499999999997</v>
      </c>
      <c r="R14" s="59">
        <v>11.861000000000001</v>
      </c>
      <c r="S14" s="78">
        <v>3.3073452566183159E-2</v>
      </c>
      <c r="T14" s="78">
        <v>59.37</v>
      </c>
      <c r="U14" s="59">
        <v>29.41</v>
      </c>
      <c r="V14" s="78">
        <v>63.1</v>
      </c>
      <c r="W14" s="57" t="s">
        <v>193</v>
      </c>
      <c r="X14" s="57" t="s">
        <v>194</v>
      </c>
      <c r="Y14" s="57" t="s">
        <v>239</v>
      </c>
      <c r="Z14" s="60">
        <v>20.5</v>
      </c>
      <c r="AA14" s="60">
        <v>0</v>
      </c>
      <c r="AB14" s="77">
        <v>58.5</v>
      </c>
      <c r="AC14" s="60">
        <v>0</v>
      </c>
      <c r="AD14" s="59">
        <v>21</v>
      </c>
      <c r="AE14" s="60">
        <v>79.5</v>
      </c>
    </row>
    <row r="15" spans="1:31" x14ac:dyDescent="0.25">
      <c r="A15" s="73">
        <v>14</v>
      </c>
      <c r="B15" s="72" t="s">
        <v>17</v>
      </c>
      <c r="C15" s="73" t="s">
        <v>17</v>
      </c>
      <c r="D15" s="73" t="s">
        <v>109</v>
      </c>
      <c r="E15" s="73">
        <v>10</v>
      </c>
      <c r="F15" s="73">
        <v>0.70000621750057368</v>
      </c>
      <c r="G15" s="73">
        <v>8.1</v>
      </c>
      <c r="H15" s="73">
        <v>-5.9303006638032016</v>
      </c>
      <c r="I15" s="73">
        <v>17.399999999999999</v>
      </c>
      <c r="J15" s="73">
        <v>-1.3658666666666666</v>
      </c>
      <c r="K15" s="73">
        <v>11.6</v>
      </c>
      <c r="L15" s="73">
        <v>11.07</v>
      </c>
      <c r="M15" s="73">
        <v>1500</v>
      </c>
      <c r="N15" s="73">
        <v>182.7</v>
      </c>
      <c r="O15" s="73">
        <v>0.88550000000000006</v>
      </c>
      <c r="P15" s="73">
        <v>132.82499999999999</v>
      </c>
      <c r="Q15" s="73">
        <v>1.2278610000000001</v>
      </c>
      <c r="R15" s="73">
        <v>9.8209999999999997</v>
      </c>
      <c r="S15" s="73">
        <v>2.7385075259462505E-2</v>
      </c>
      <c r="T15" s="73">
        <v>67.09</v>
      </c>
      <c r="U15" s="73">
        <v>33.33</v>
      </c>
      <c r="V15" s="73">
        <v>61.83</v>
      </c>
      <c r="W15" s="73" t="s">
        <v>244</v>
      </c>
      <c r="X15" s="73" t="s">
        <v>245</v>
      </c>
      <c r="Y15" s="73" t="s">
        <v>243</v>
      </c>
      <c r="Z15" s="73">
        <v>8.3000000000000007</v>
      </c>
      <c r="AA15" s="73">
        <v>0</v>
      </c>
      <c r="AB15" s="73">
        <v>71.8</v>
      </c>
      <c r="AC15" s="73">
        <v>3.1</v>
      </c>
      <c r="AD15" s="73">
        <v>16.7</v>
      </c>
      <c r="AE15" s="73">
        <v>91.7</v>
      </c>
    </row>
    <row r="16" spans="1:31" x14ac:dyDescent="0.25">
      <c r="A16" s="73">
        <v>15</v>
      </c>
      <c r="B16" s="72" t="s">
        <v>73</v>
      </c>
      <c r="C16" s="57" t="s">
        <v>73</v>
      </c>
      <c r="D16" s="57" t="s">
        <v>109</v>
      </c>
      <c r="E16" s="57">
        <v>10</v>
      </c>
      <c r="F16" s="58">
        <v>0.66529086244400837</v>
      </c>
      <c r="G16" s="58">
        <v>6.5</v>
      </c>
      <c r="H16" s="59">
        <v>19.5</v>
      </c>
      <c r="I16" s="59">
        <v>12.645</v>
      </c>
      <c r="J16" s="59">
        <v>0.33333333333333331</v>
      </c>
      <c r="K16" s="76">
        <v>8.43</v>
      </c>
      <c r="L16" s="74">
        <v>11.82</v>
      </c>
      <c r="M16" s="59">
        <v>1000</v>
      </c>
      <c r="N16" s="59">
        <v>174.3</v>
      </c>
      <c r="O16" s="74">
        <v>0.8992</v>
      </c>
      <c r="P16" s="60">
        <v>89.92</v>
      </c>
      <c r="Q16" s="60">
        <v>0.120312</v>
      </c>
      <c r="R16" s="59">
        <v>0.78600000000000003</v>
      </c>
      <c r="S16" s="61">
        <v>2.191698315236486E-3</v>
      </c>
      <c r="T16" s="61">
        <v>63.78</v>
      </c>
      <c r="U16" s="59">
        <v>22.22</v>
      </c>
      <c r="V16" s="78">
        <v>73.650000000000006</v>
      </c>
      <c r="W16" s="57" t="s">
        <v>195</v>
      </c>
      <c r="X16" s="57" t="s">
        <v>196</v>
      </c>
      <c r="Y16" s="57" t="s">
        <v>239</v>
      </c>
      <c r="Z16" s="60">
        <v>10</v>
      </c>
      <c r="AA16" s="60">
        <v>0</v>
      </c>
      <c r="AB16" s="59">
        <v>46</v>
      </c>
      <c r="AC16" s="60">
        <v>0.1</v>
      </c>
      <c r="AD16" s="59">
        <v>43.9</v>
      </c>
      <c r="AE16" s="60">
        <v>90</v>
      </c>
    </row>
    <row r="17" spans="1:31" x14ac:dyDescent="0.25">
      <c r="A17" s="73">
        <v>16</v>
      </c>
      <c r="B17" s="72" t="s">
        <v>34</v>
      </c>
      <c r="C17" s="57" t="s">
        <v>34</v>
      </c>
      <c r="D17" s="57" t="s">
        <v>109</v>
      </c>
      <c r="E17" s="57">
        <v>10</v>
      </c>
      <c r="F17" s="58">
        <v>0.2227230414719725</v>
      </c>
      <c r="G17" s="58">
        <v>8.3000000000000007</v>
      </c>
      <c r="H17" s="59">
        <v>20.750000000000004</v>
      </c>
      <c r="I17" s="59">
        <v>15.299999999999999</v>
      </c>
      <c r="J17" s="59">
        <v>0.39999999999999997</v>
      </c>
      <c r="K17" s="59">
        <v>10.199999999999999</v>
      </c>
      <c r="L17" s="74">
        <v>11.24</v>
      </c>
      <c r="M17" s="59">
        <v>982</v>
      </c>
      <c r="N17" s="59">
        <v>-228.4</v>
      </c>
      <c r="O17" s="74">
        <v>0.49059999999999998</v>
      </c>
      <c r="P17" s="59">
        <v>48.176919999999996</v>
      </c>
      <c r="Q17" s="77">
        <v>0.13920099999999999</v>
      </c>
      <c r="R17" s="59">
        <v>1.1639999999999999</v>
      </c>
      <c r="S17" s="78">
        <v>3.2457211691288416E-3</v>
      </c>
      <c r="T17" s="78">
        <v>59.33</v>
      </c>
      <c r="U17" s="76">
        <v>50</v>
      </c>
      <c r="V17" s="78">
        <v>82.58</v>
      </c>
      <c r="W17" s="57" t="s">
        <v>197</v>
      </c>
      <c r="X17" s="57" t="s">
        <v>198</v>
      </c>
      <c r="Y17" s="57" t="s">
        <v>239</v>
      </c>
      <c r="Z17" s="76">
        <v>50.9</v>
      </c>
      <c r="AA17" s="60">
        <v>0</v>
      </c>
      <c r="AB17" s="59">
        <v>35</v>
      </c>
      <c r="AC17" s="60">
        <v>0</v>
      </c>
      <c r="AD17" s="59">
        <v>14.1</v>
      </c>
      <c r="AE17" s="76">
        <v>49.1</v>
      </c>
    </row>
    <row r="18" spans="1:31" x14ac:dyDescent="0.25">
      <c r="A18" s="73">
        <v>17</v>
      </c>
      <c r="B18" s="72" t="s">
        <v>18</v>
      </c>
      <c r="C18" s="57" t="s">
        <v>19</v>
      </c>
      <c r="D18" s="57" t="s">
        <v>109</v>
      </c>
      <c r="E18" s="57">
        <v>10</v>
      </c>
      <c r="F18" s="58">
        <v>0.65940181180054158</v>
      </c>
      <c r="G18" s="58">
        <v>7.4</v>
      </c>
      <c r="H18" s="59">
        <v>18.500000000000004</v>
      </c>
      <c r="I18" s="59">
        <v>12.78</v>
      </c>
      <c r="J18" s="59">
        <v>0.39999999999999997</v>
      </c>
      <c r="K18" s="77">
        <v>8.52</v>
      </c>
      <c r="L18" s="59">
        <v>12.02</v>
      </c>
      <c r="M18" s="59">
        <v>750</v>
      </c>
      <c r="N18" s="59">
        <v>141</v>
      </c>
      <c r="O18" s="60">
        <v>0.89999999999999991</v>
      </c>
      <c r="P18" s="60">
        <v>67.499999999999986</v>
      </c>
      <c r="Q18" s="77">
        <v>0.15251500000000001</v>
      </c>
      <c r="R18" s="59">
        <v>1.1200000000000001</v>
      </c>
      <c r="S18" s="78">
        <v>3.1230306781995735E-3</v>
      </c>
      <c r="T18" s="78">
        <v>69.150000000000006</v>
      </c>
      <c r="U18" s="59">
        <v>0</v>
      </c>
      <c r="V18" s="76">
        <v>70.88</v>
      </c>
      <c r="W18" s="57" t="s">
        <v>199</v>
      </c>
      <c r="X18" s="57" t="s">
        <v>200</v>
      </c>
      <c r="Y18" s="57" t="s">
        <v>239</v>
      </c>
      <c r="Z18" s="76">
        <v>0</v>
      </c>
      <c r="AA18" s="60">
        <v>0</v>
      </c>
      <c r="AB18" s="59">
        <v>65.900000000000006</v>
      </c>
      <c r="AC18" s="60">
        <v>0</v>
      </c>
      <c r="AD18" s="77">
        <v>34.1</v>
      </c>
      <c r="AE18" s="76">
        <v>100</v>
      </c>
    </row>
    <row r="19" spans="1:31" x14ac:dyDescent="0.25">
      <c r="A19" s="73">
        <v>18</v>
      </c>
      <c r="B19" s="72" t="s">
        <v>19</v>
      </c>
      <c r="C19" s="57" t="s">
        <v>18</v>
      </c>
      <c r="D19" s="57" t="s">
        <v>109</v>
      </c>
      <c r="E19" s="57">
        <v>10</v>
      </c>
      <c r="F19" s="58">
        <v>0.56427634831324014</v>
      </c>
      <c r="G19" s="58">
        <v>9.3000000000000007</v>
      </c>
      <c r="H19" s="59">
        <v>22.500000000000004</v>
      </c>
      <c r="I19" s="59">
        <v>14.28</v>
      </c>
      <c r="J19" s="59">
        <v>0.41333333333333333</v>
      </c>
      <c r="K19" s="77">
        <v>9.52</v>
      </c>
      <c r="L19" s="76">
        <v>13.7</v>
      </c>
      <c r="M19" s="59">
        <v>500</v>
      </c>
      <c r="N19" s="59">
        <v>179.5</v>
      </c>
      <c r="O19" s="77">
        <v>0.99990000000000001</v>
      </c>
      <c r="P19" s="60">
        <v>49.994999999999997</v>
      </c>
      <c r="Q19" s="60">
        <v>0.42851699999999998</v>
      </c>
      <c r="R19" s="59">
        <v>3.9129999999999998</v>
      </c>
      <c r="S19" s="76">
        <v>1.0911088431959757E-2</v>
      </c>
      <c r="T19" s="76">
        <v>71.95</v>
      </c>
      <c r="U19" s="59">
        <v>33.33</v>
      </c>
      <c r="V19" s="79">
        <v>63.04</v>
      </c>
      <c r="W19" s="57" t="s">
        <v>201</v>
      </c>
      <c r="X19" s="57" t="s">
        <v>202</v>
      </c>
      <c r="Y19" s="57" t="s">
        <v>239</v>
      </c>
      <c r="Z19" s="77">
        <v>10</v>
      </c>
      <c r="AA19" s="60">
        <v>0</v>
      </c>
      <c r="AB19" s="59">
        <v>43.2</v>
      </c>
      <c r="AC19" s="60">
        <v>0</v>
      </c>
      <c r="AD19" s="59">
        <v>46.8</v>
      </c>
      <c r="AE19" s="77">
        <v>90</v>
      </c>
    </row>
    <row r="20" spans="1:31" x14ac:dyDescent="0.25">
      <c r="A20" s="73">
        <v>19</v>
      </c>
      <c r="B20" s="72" t="s">
        <v>20</v>
      </c>
      <c r="C20" s="57" t="s">
        <v>20</v>
      </c>
      <c r="D20" s="57" t="s">
        <v>109</v>
      </c>
      <c r="E20" s="57">
        <v>10</v>
      </c>
      <c r="F20" s="58">
        <v>0.21766082259224481</v>
      </c>
      <c r="G20" s="58">
        <v>9</v>
      </c>
      <c r="H20" s="59">
        <v>16.463414634146343</v>
      </c>
      <c r="I20" s="59">
        <v>14.28</v>
      </c>
      <c r="J20" s="59">
        <v>0.54666666666666663</v>
      </c>
      <c r="K20" s="59">
        <v>9.52</v>
      </c>
      <c r="L20" s="59">
        <v>11.79</v>
      </c>
      <c r="M20" s="59">
        <v>1000</v>
      </c>
      <c r="N20" s="59">
        <v>137</v>
      </c>
      <c r="O20" s="60">
        <v>0.75</v>
      </c>
      <c r="P20" s="60">
        <v>75</v>
      </c>
      <c r="Q20" s="74">
        <v>8.1114000000000006E-2</v>
      </c>
      <c r="R20" s="76">
        <v>0.72899999999999998</v>
      </c>
      <c r="S20" s="76">
        <v>2.0327583610781149E-3</v>
      </c>
      <c r="T20" s="76">
        <v>62.51</v>
      </c>
      <c r="U20" s="59">
        <v>40</v>
      </c>
      <c r="V20" s="76">
        <v>83.44</v>
      </c>
      <c r="W20" s="57" t="s">
        <v>203</v>
      </c>
      <c r="X20" s="57" t="s">
        <v>204</v>
      </c>
      <c r="Y20" s="57" t="s">
        <v>239</v>
      </c>
      <c r="Z20" s="76">
        <v>25</v>
      </c>
      <c r="AA20" s="60">
        <v>0</v>
      </c>
      <c r="AB20" s="59">
        <v>67</v>
      </c>
      <c r="AC20" s="60">
        <v>0</v>
      </c>
      <c r="AD20" s="59">
        <v>8</v>
      </c>
      <c r="AE20" s="76">
        <v>75</v>
      </c>
    </row>
    <row r="21" spans="1:31" x14ac:dyDescent="0.25">
      <c r="A21" s="73">
        <v>20</v>
      </c>
      <c r="B21" s="72" t="s">
        <v>74</v>
      </c>
      <c r="C21" s="57" t="s">
        <v>74</v>
      </c>
      <c r="D21" s="57" t="s">
        <v>109</v>
      </c>
      <c r="E21" s="57">
        <v>10</v>
      </c>
      <c r="F21" s="58">
        <v>0.6755797912523327</v>
      </c>
      <c r="G21" s="58">
        <v>6.4</v>
      </c>
      <c r="H21" s="59">
        <v>2.7272727272727275</v>
      </c>
      <c r="I21" s="59">
        <v>17.055</v>
      </c>
      <c r="J21" s="59">
        <v>2.3466666666666667</v>
      </c>
      <c r="K21" s="77">
        <v>11.37</v>
      </c>
      <c r="L21" s="76">
        <v>11.31</v>
      </c>
      <c r="M21" s="59">
        <v>1821.67</v>
      </c>
      <c r="N21" s="76">
        <v>-285</v>
      </c>
      <c r="O21" s="77">
        <v>0.79169999999999996</v>
      </c>
      <c r="P21" s="60">
        <v>144.22161389999999</v>
      </c>
      <c r="Q21" s="77">
        <v>1.731876</v>
      </c>
      <c r="R21" s="59">
        <v>10.997999999999999</v>
      </c>
      <c r="S21" s="61">
        <v>3.0667045891820448E-2</v>
      </c>
      <c r="T21" s="61">
        <v>70.709999999999994</v>
      </c>
      <c r="U21" s="76">
        <v>16.670000000000002</v>
      </c>
      <c r="V21" s="59">
        <v>77.56</v>
      </c>
      <c r="W21" s="57" t="s">
        <v>205</v>
      </c>
      <c r="X21" s="57" t="s">
        <v>206</v>
      </c>
      <c r="Y21" s="57" t="s">
        <v>239</v>
      </c>
      <c r="Z21" s="77">
        <v>20.8</v>
      </c>
      <c r="AA21" s="60">
        <v>0</v>
      </c>
      <c r="AB21" s="76">
        <v>54.3</v>
      </c>
      <c r="AC21" s="77">
        <v>0</v>
      </c>
      <c r="AD21" s="59">
        <v>24.8</v>
      </c>
      <c r="AE21" s="77">
        <v>79.2</v>
      </c>
    </row>
    <row r="22" spans="1:31" x14ac:dyDescent="0.25">
      <c r="A22" s="73">
        <v>21</v>
      </c>
      <c r="B22" s="72" t="s">
        <v>21</v>
      </c>
      <c r="C22" s="57" t="s">
        <v>21</v>
      </c>
      <c r="D22" s="57" t="s">
        <v>109</v>
      </c>
      <c r="E22" s="57">
        <v>10</v>
      </c>
      <c r="F22" s="58">
        <v>0.66942253223365233</v>
      </c>
      <c r="G22" s="58">
        <v>6.5</v>
      </c>
      <c r="H22" s="59">
        <v>44.31818181818182</v>
      </c>
      <c r="I22" s="59">
        <v>12.93</v>
      </c>
      <c r="J22" s="59">
        <v>0.14666666666666667</v>
      </c>
      <c r="K22" s="59">
        <v>8.6199999999999992</v>
      </c>
      <c r="L22" s="59">
        <v>11</v>
      </c>
      <c r="M22" s="59">
        <v>1000</v>
      </c>
      <c r="N22" s="59">
        <v>110.6</v>
      </c>
      <c r="O22" s="77">
        <v>0.9899</v>
      </c>
      <c r="P22" s="76">
        <v>98.99</v>
      </c>
      <c r="Q22" s="76">
        <v>6.8476999999999996E-2</v>
      </c>
      <c r="R22" s="59">
        <v>0.44800000000000001</v>
      </c>
      <c r="S22" s="76">
        <v>1.2492122712798293E-3</v>
      </c>
      <c r="T22" s="76">
        <v>60.76</v>
      </c>
      <c r="U22" s="79">
        <v>33.33</v>
      </c>
      <c r="V22" s="59">
        <v>76.63</v>
      </c>
      <c r="W22" s="57" t="s">
        <v>207</v>
      </c>
      <c r="X22" s="57" t="s">
        <v>208</v>
      </c>
      <c r="Y22" s="57" t="s">
        <v>239</v>
      </c>
      <c r="Z22" s="60">
        <v>1</v>
      </c>
      <c r="AA22" s="60">
        <v>0</v>
      </c>
      <c r="AB22" s="59">
        <v>60.1</v>
      </c>
      <c r="AC22" s="77">
        <v>0</v>
      </c>
      <c r="AD22" s="59">
        <v>38.9</v>
      </c>
      <c r="AE22" s="60">
        <v>99</v>
      </c>
    </row>
    <row r="23" spans="1:31" x14ac:dyDescent="0.25">
      <c r="A23" s="73">
        <v>22</v>
      </c>
      <c r="B23" s="72" t="s">
        <v>75</v>
      </c>
      <c r="C23" s="57" t="s">
        <v>75</v>
      </c>
      <c r="D23" s="57" t="s">
        <v>109</v>
      </c>
      <c r="E23" s="57">
        <v>10</v>
      </c>
      <c r="F23" s="58">
        <v>0.17779633779839665</v>
      </c>
      <c r="G23" s="58">
        <v>7.4</v>
      </c>
      <c r="H23" s="59">
        <v>5.5912353607857961</v>
      </c>
      <c r="I23" s="59">
        <v>18.48</v>
      </c>
      <c r="J23" s="59">
        <v>1.3234999999999999</v>
      </c>
      <c r="K23" s="59">
        <v>12.32</v>
      </c>
      <c r="L23" s="59">
        <v>11.21</v>
      </c>
      <c r="M23" s="59">
        <v>3110.8</v>
      </c>
      <c r="N23" s="59">
        <v>185.1</v>
      </c>
      <c r="O23" s="77">
        <v>0.79420000000000002</v>
      </c>
      <c r="P23" s="60">
        <v>247.05973600000002</v>
      </c>
      <c r="Q23" s="76">
        <v>1.495668</v>
      </c>
      <c r="R23" s="59">
        <v>11.121</v>
      </c>
      <c r="S23" s="76">
        <v>3.1010021582372725E-2</v>
      </c>
      <c r="T23" s="59">
        <v>72.98</v>
      </c>
      <c r="U23" s="59">
        <v>14.29</v>
      </c>
      <c r="V23" s="79">
        <v>74.81</v>
      </c>
      <c r="W23" s="57" t="s">
        <v>209</v>
      </c>
      <c r="X23" s="57" t="s">
        <v>210</v>
      </c>
      <c r="Y23" s="57" t="s">
        <v>239</v>
      </c>
      <c r="Z23" s="60">
        <v>15.1</v>
      </c>
      <c r="AA23" s="60">
        <v>0</v>
      </c>
      <c r="AB23" s="59">
        <v>71.5</v>
      </c>
      <c r="AC23" s="77">
        <v>2.4</v>
      </c>
      <c r="AD23" s="76">
        <v>11.1</v>
      </c>
      <c r="AE23" s="60">
        <v>84.9</v>
      </c>
    </row>
    <row r="24" spans="1:31" x14ac:dyDescent="0.25">
      <c r="A24" s="73">
        <v>23</v>
      </c>
      <c r="B24" s="72" t="s">
        <v>76</v>
      </c>
      <c r="C24" s="57" t="s">
        <v>76</v>
      </c>
      <c r="D24" s="57" t="s">
        <v>109</v>
      </c>
      <c r="E24" s="57">
        <v>10</v>
      </c>
      <c r="F24" s="58">
        <v>0.42312313310080424</v>
      </c>
      <c r="G24" s="58">
        <v>9.3000000000000007</v>
      </c>
      <c r="H24" s="59">
        <v>4.7692307692307701</v>
      </c>
      <c r="I24" s="59">
        <v>18.434999999999999</v>
      </c>
      <c r="J24" s="59">
        <v>1.95</v>
      </c>
      <c r="K24" s="59">
        <v>12.29</v>
      </c>
      <c r="L24" s="74">
        <v>11.24</v>
      </c>
      <c r="M24" s="59">
        <v>1000</v>
      </c>
      <c r="N24" s="59">
        <v>-78.400000000000006</v>
      </c>
      <c r="O24" s="74">
        <v>0.87650000000000006</v>
      </c>
      <c r="P24" s="60">
        <v>87.65</v>
      </c>
      <c r="Q24" s="60">
        <v>3.0948829999999998</v>
      </c>
      <c r="R24" s="59">
        <v>28.847999999999999</v>
      </c>
      <c r="S24" s="61">
        <v>8.0440347325626146E-2</v>
      </c>
      <c r="T24" s="61">
        <v>74.819999999999993</v>
      </c>
      <c r="U24" s="59">
        <v>27.27</v>
      </c>
      <c r="V24" s="78">
        <v>61.97</v>
      </c>
      <c r="W24" s="57" t="s">
        <v>211</v>
      </c>
      <c r="X24" s="57" t="s">
        <v>212</v>
      </c>
      <c r="Y24" s="57" t="s">
        <v>239</v>
      </c>
      <c r="Z24" s="59">
        <v>10</v>
      </c>
      <c r="AA24" s="60">
        <v>0</v>
      </c>
      <c r="AB24" s="59">
        <v>64.900000000000006</v>
      </c>
      <c r="AC24" s="60">
        <v>0.8</v>
      </c>
      <c r="AD24" s="59">
        <v>24.3</v>
      </c>
      <c r="AE24" s="59">
        <v>90</v>
      </c>
    </row>
    <row r="25" spans="1:31" x14ac:dyDescent="0.25">
      <c r="A25" s="73">
        <v>24</v>
      </c>
      <c r="B25" s="72" t="s">
        <v>77</v>
      </c>
      <c r="C25" s="57" t="s">
        <v>77</v>
      </c>
      <c r="D25" s="57" t="s">
        <v>109</v>
      </c>
      <c r="E25" s="57">
        <v>10</v>
      </c>
      <c r="F25" s="58">
        <v>0.19125990908194077</v>
      </c>
      <c r="G25" s="58">
        <v>7.6</v>
      </c>
      <c r="H25" s="59">
        <v>5.6113408151210864</v>
      </c>
      <c r="I25" s="59">
        <v>17.684999999999999</v>
      </c>
      <c r="J25" s="59">
        <v>1.3544</v>
      </c>
      <c r="K25" s="59">
        <v>11.79</v>
      </c>
      <c r="L25" s="59">
        <v>10.54</v>
      </c>
      <c r="M25" s="59">
        <v>1085.03</v>
      </c>
      <c r="N25" s="59">
        <v>196.5</v>
      </c>
      <c r="O25" s="60">
        <v>0.85000000000000009</v>
      </c>
      <c r="P25" s="60">
        <v>92.227550000000008</v>
      </c>
      <c r="Q25" s="60">
        <v>0.47082200000000002</v>
      </c>
      <c r="R25" s="79">
        <v>3.5569999999999999</v>
      </c>
      <c r="S25" s="61">
        <v>9.9184108235320367E-3</v>
      </c>
      <c r="T25" s="61">
        <v>59.99</v>
      </c>
      <c r="U25" s="59">
        <v>33.33</v>
      </c>
      <c r="V25" s="78">
        <v>58.1</v>
      </c>
      <c r="W25" s="57" t="s">
        <v>213</v>
      </c>
      <c r="X25" s="57" t="s">
        <v>214</v>
      </c>
      <c r="Y25" s="57" t="s">
        <v>239</v>
      </c>
      <c r="Z25" s="77">
        <v>15</v>
      </c>
      <c r="AA25" s="60">
        <v>0</v>
      </c>
      <c r="AB25" s="59">
        <v>67.099999999999994</v>
      </c>
      <c r="AC25" s="60">
        <v>2.2999999999999998</v>
      </c>
      <c r="AD25" s="76">
        <v>15.6</v>
      </c>
      <c r="AE25" s="77">
        <v>85</v>
      </c>
    </row>
    <row r="26" spans="1:31" x14ac:dyDescent="0.25">
      <c r="A26" s="73">
        <v>25</v>
      </c>
      <c r="B26" s="72" t="s">
        <v>78</v>
      </c>
      <c r="C26" s="57" t="s">
        <v>78</v>
      </c>
      <c r="D26" s="57" t="s">
        <v>109</v>
      </c>
      <c r="E26" s="57">
        <v>10</v>
      </c>
      <c r="F26" s="58">
        <v>0.17541530524199761</v>
      </c>
      <c r="G26" s="58">
        <v>14.1</v>
      </c>
      <c r="H26" s="76">
        <v>3.5726351351351351</v>
      </c>
      <c r="I26" s="59">
        <v>22.875</v>
      </c>
      <c r="J26" s="76">
        <v>3.9466666666666668</v>
      </c>
      <c r="K26" s="59">
        <v>15.25</v>
      </c>
      <c r="L26" s="77">
        <v>13.85</v>
      </c>
      <c r="M26" s="59">
        <v>503</v>
      </c>
      <c r="N26" s="77">
        <v>50.6</v>
      </c>
      <c r="O26" s="57">
        <v>0.67200000000000004</v>
      </c>
      <c r="P26" s="60">
        <v>33.801600000000001</v>
      </c>
      <c r="Q26" s="76">
        <v>0.453347</v>
      </c>
      <c r="R26" s="59">
        <v>6.36</v>
      </c>
      <c r="S26" s="61">
        <v>1.7734352779776148E-2</v>
      </c>
      <c r="T26" s="61">
        <v>67.03</v>
      </c>
      <c r="U26" s="79">
        <v>33.33</v>
      </c>
      <c r="V26" s="76">
        <v>56.19</v>
      </c>
      <c r="W26" s="57" t="s">
        <v>215</v>
      </c>
      <c r="X26" s="57" t="s">
        <v>216</v>
      </c>
      <c r="Y26" s="57" t="s">
        <v>239</v>
      </c>
      <c r="Z26" s="59">
        <v>32.799999999999997</v>
      </c>
      <c r="AA26" s="60">
        <v>0</v>
      </c>
      <c r="AB26" s="77">
        <v>40.200000000000003</v>
      </c>
      <c r="AC26" s="76">
        <v>0</v>
      </c>
      <c r="AD26" s="59">
        <v>27</v>
      </c>
      <c r="AE26" s="59">
        <v>67.2</v>
      </c>
    </row>
    <row r="27" spans="1:31" x14ac:dyDescent="0.25">
      <c r="A27" s="73">
        <v>26</v>
      </c>
      <c r="B27" s="71" t="s">
        <v>79</v>
      </c>
      <c r="C27" s="57" t="s">
        <v>79</v>
      </c>
      <c r="D27" s="57" t="s">
        <v>109</v>
      </c>
      <c r="E27" s="57">
        <v>10</v>
      </c>
      <c r="F27" s="58">
        <v>0.71967715233777962</v>
      </c>
      <c r="G27" s="58">
        <v>8.5</v>
      </c>
      <c r="H27" s="59">
        <v>22.767857142857142</v>
      </c>
      <c r="I27" s="59">
        <v>13.125</v>
      </c>
      <c r="J27" s="59">
        <v>0.37333333333333335</v>
      </c>
      <c r="K27" s="59">
        <v>8.75</v>
      </c>
      <c r="L27" s="76">
        <v>12.03</v>
      </c>
      <c r="M27" s="59">
        <v>600</v>
      </c>
      <c r="N27" s="59">
        <v>115.7</v>
      </c>
      <c r="O27" s="57">
        <v>0.66659999999999997</v>
      </c>
      <c r="P27" s="60">
        <v>39.995999999999995</v>
      </c>
      <c r="Q27" s="60">
        <v>1.498928</v>
      </c>
      <c r="R27" s="59">
        <v>12.89</v>
      </c>
      <c r="S27" s="61">
        <v>3.5942737001779017E-2</v>
      </c>
      <c r="T27" s="61">
        <v>69.62</v>
      </c>
      <c r="U27" s="59">
        <v>28.57</v>
      </c>
      <c r="V27" s="76">
        <v>79.930000000000007</v>
      </c>
      <c r="W27" s="57" t="s">
        <v>217</v>
      </c>
      <c r="X27" s="57" t="s">
        <v>218</v>
      </c>
      <c r="Y27" s="57" t="s">
        <v>239</v>
      </c>
      <c r="Z27" s="60">
        <v>33.299999999999997</v>
      </c>
      <c r="AA27" s="60">
        <v>0</v>
      </c>
      <c r="AB27" s="59">
        <v>22.9</v>
      </c>
      <c r="AC27" s="76">
        <v>0</v>
      </c>
      <c r="AD27" s="59">
        <v>43.8</v>
      </c>
      <c r="AE27" s="60">
        <v>66.7</v>
      </c>
    </row>
    <row r="28" spans="1:31" x14ac:dyDescent="0.25">
      <c r="A28" s="73">
        <v>27</v>
      </c>
      <c r="B28" s="71" t="s">
        <v>80</v>
      </c>
      <c r="C28" s="57" t="s">
        <v>80</v>
      </c>
      <c r="D28" s="57" t="s">
        <v>109</v>
      </c>
      <c r="E28" s="57">
        <v>10</v>
      </c>
      <c r="F28" s="58">
        <v>0.7317197976256653</v>
      </c>
      <c r="G28" s="58">
        <v>6</v>
      </c>
      <c r="H28" s="59">
        <v>2.6315789473684212</v>
      </c>
      <c r="I28" s="59">
        <v>17.190000000000001</v>
      </c>
      <c r="J28" s="59">
        <v>2.2799999999999998</v>
      </c>
      <c r="K28" s="59">
        <v>11.46</v>
      </c>
      <c r="L28" s="59">
        <v>11.25</v>
      </c>
      <c r="M28" s="76">
        <v>2818.93</v>
      </c>
      <c r="N28" s="59">
        <v>-335.4</v>
      </c>
      <c r="O28" s="74">
        <v>0.89739999999999998</v>
      </c>
      <c r="P28" s="60">
        <v>252.97077819999998</v>
      </c>
      <c r="Q28" s="60">
        <v>2.7261769999999999</v>
      </c>
      <c r="R28" s="59">
        <v>16.073</v>
      </c>
      <c r="S28" s="79">
        <v>4.4818278652412266E-2</v>
      </c>
      <c r="T28" s="59">
        <v>74.64</v>
      </c>
      <c r="U28" s="59">
        <v>10</v>
      </c>
      <c r="V28" s="59">
        <v>68.209999999999994</v>
      </c>
      <c r="W28" s="57" t="s">
        <v>219</v>
      </c>
      <c r="X28" s="57" t="s">
        <v>220</v>
      </c>
      <c r="Y28" s="57" t="s">
        <v>239</v>
      </c>
      <c r="Z28" s="60">
        <v>10.3</v>
      </c>
      <c r="AA28" s="60">
        <v>0</v>
      </c>
      <c r="AB28" s="76">
        <v>69.8</v>
      </c>
      <c r="AC28" s="76">
        <v>0</v>
      </c>
      <c r="AD28" s="60">
        <v>20</v>
      </c>
      <c r="AE28" s="60">
        <v>89.7</v>
      </c>
    </row>
    <row r="29" spans="1:31" x14ac:dyDescent="0.25">
      <c r="A29" s="73">
        <v>28</v>
      </c>
      <c r="B29" s="71" t="s">
        <v>24</v>
      </c>
      <c r="C29" s="57" t="s">
        <v>24</v>
      </c>
      <c r="D29" s="57" t="s">
        <v>109</v>
      </c>
      <c r="E29" s="57">
        <v>10</v>
      </c>
      <c r="F29" s="58">
        <v>0.71260932093733609</v>
      </c>
      <c r="G29" s="58">
        <v>5.5</v>
      </c>
      <c r="H29" s="59">
        <v>2.8645833333333335</v>
      </c>
      <c r="I29" s="59">
        <v>17.055</v>
      </c>
      <c r="J29" s="59">
        <v>1.92</v>
      </c>
      <c r="K29" s="59">
        <v>11.37</v>
      </c>
      <c r="L29" s="76">
        <v>11.64</v>
      </c>
      <c r="M29" s="59">
        <v>2991</v>
      </c>
      <c r="N29" s="59">
        <v>-358.3</v>
      </c>
      <c r="O29" s="77">
        <v>0.9</v>
      </c>
      <c r="P29" s="60">
        <v>269.19</v>
      </c>
      <c r="Q29" s="60">
        <v>1.916434</v>
      </c>
      <c r="R29" s="59">
        <v>10.394</v>
      </c>
      <c r="S29" s="61">
        <v>2.8982840061791394E-2</v>
      </c>
      <c r="T29" s="61">
        <v>71.87</v>
      </c>
      <c r="U29" s="59">
        <v>12.5</v>
      </c>
      <c r="V29" s="76">
        <v>71.430000000000007</v>
      </c>
      <c r="W29" s="57" t="s">
        <v>221</v>
      </c>
      <c r="X29" s="57" t="s">
        <v>222</v>
      </c>
      <c r="Y29" s="57" t="s">
        <v>239</v>
      </c>
      <c r="Z29" s="76">
        <v>10</v>
      </c>
      <c r="AA29" s="60">
        <v>0</v>
      </c>
      <c r="AB29" s="59">
        <v>50.8</v>
      </c>
      <c r="AC29" s="60">
        <v>0</v>
      </c>
      <c r="AD29" s="59">
        <v>39.200000000000003</v>
      </c>
      <c r="AE29" s="76">
        <v>90</v>
      </c>
    </row>
    <row r="30" spans="1:31" x14ac:dyDescent="0.25">
      <c r="A30" s="73">
        <v>29</v>
      </c>
      <c r="B30" s="71" t="s">
        <v>25</v>
      </c>
      <c r="C30" s="57" t="s">
        <v>25</v>
      </c>
      <c r="D30" s="57" t="s">
        <v>109</v>
      </c>
      <c r="E30" s="57">
        <v>10</v>
      </c>
      <c r="F30" s="58">
        <v>0.58293401865800276</v>
      </c>
      <c r="G30" s="58">
        <v>7.3</v>
      </c>
      <c r="H30" s="59">
        <v>13.353658536585366</v>
      </c>
      <c r="I30" s="59">
        <v>13.649999999999999</v>
      </c>
      <c r="J30" s="59">
        <v>0.54666666666666663</v>
      </c>
      <c r="K30" s="59">
        <v>9.1</v>
      </c>
      <c r="L30" s="59">
        <v>12.09</v>
      </c>
      <c r="M30" s="59">
        <v>1000</v>
      </c>
      <c r="N30" s="59">
        <v>187.2</v>
      </c>
      <c r="O30" s="60">
        <v>0.79990000000000006</v>
      </c>
      <c r="P30" s="60">
        <v>79.990000000000009</v>
      </c>
      <c r="Q30" s="60">
        <v>0.35708499999999999</v>
      </c>
      <c r="R30" s="59">
        <v>2.6760000000000002</v>
      </c>
      <c r="S30" s="61">
        <v>7.4618125846982663E-3</v>
      </c>
      <c r="T30" s="61">
        <v>68.260000000000005</v>
      </c>
      <c r="U30" s="59">
        <v>26.67</v>
      </c>
      <c r="V30" s="59">
        <v>71.319999999999993</v>
      </c>
      <c r="W30" s="57" t="s">
        <v>223</v>
      </c>
      <c r="X30" s="57" t="s">
        <v>224</v>
      </c>
      <c r="Y30" s="57" t="s">
        <v>239</v>
      </c>
      <c r="Z30" s="59">
        <v>20</v>
      </c>
      <c r="AA30" s="60">
        <v>0</v>
      </c>
      <c r="AB30" s="59">
        <v>56.7</v>
      </c>
      <c r="AC30" s="60">
        <v>0</v>
      </c>
      <c r="AD30" s="77">
        <v>23.3</v>
      </c>
      <c r="AE30" s="59">
        <v>80</v>
      </c>
    </row>
    <row r="31" spans="1:31" x14ac:dyDescent="0.25">
      <c r="A31" s="73">
        <v>30</v>
      </c>
      <c r="B31" s="71" t="s">
        <v>81</v>
      </c>
      <c r="C31" s="57" t="s">
        <v>81</v>
      </c>
      <c r="D31" s="57" t="s">
        <v>109</v>
      </c>
      <c r="E31" s="57">
        <v>10</v>
      </c>
      <c r="F31" s="58">
        <v>0.33864615735821579</v>
      </c>
      <c r="G31" s="58">
        <v>12.5</v>
      </c>
      <c r="H31" s="77">
        <v>11.867088607594935</v>
      </c>
      <c r="I31" s="59">
        <v>20.88</v>
      </c>
      <c r="J31" s="77">
        <v>1.0533333333333335</v>
      </c>
      <c r="K31" s="59">
        <v>13.92</v>
      </c>
      <c r="L31" s="74">
        <v>11.6</v>
      </c>
      <c r="M31" s="59">
        <v>605</v>
      </c>
      <c r="N31" s="59">
        <v>42.5</v>
      </c>
      <c r="O31" s="74">
        <v>0.8</v>
      </c>
      <c r="P31" s="60">
        <v>48.4</v>
      </c>
      <c r="Q31" s="77">
        <v>0.46020100000000003</v>
      </c>
      <c r="R31" s="59">
        <v>5.758</v>
      </c>
      <c r="S31" s="78">
        <v>1.6055723790243875E-2</v>
      </c>
      <c r="T31" s="78">
        <v>62.16</v>
      </c>
      <c r="U31" s="59">
        <v>36.36</v>
      </c>
      <c r="V31" s="78">
        <v>66.91</v>
      </c>
      <c r="W31" s="57" t="s">
        <v>225</v>
      </c>
      <c r="X31" s="57" t="s">
        <v>226</v>
      </c>
      <c r="Y31" s="57" t="s">
        <v>239</v>
      </c>
      <c r="Z31" s="59">
        <v>20</v>
      </c>
      <c r="AA31" s="60">
        <v>0</v>
      </c>
      <c r="AB31" s="76">
        <v>59.7</v>
      </c>
      <c r="AC31" s="60">
        <v>0</v>
      </c>
      <c r="AD31" s="59">
        <v>20.3</v>
      </c>
      <c r="AE31" s="59">
        <v>80</v>
      </c>
    </row>
    <row r="32" spans="1:31" x14ac:dyDescent="0.25">
      <c r="A32" s="73">
        <v>31</v>
      </c>
      <c r="B32" s="71" t="s">
        <v>82</v>
      </c>
      <c r="C32" s="57" t="s">
        <v>82</v>
      </c>
      <c r="D32" s="57" t="s">
        <v>109</v>
      </c>
      <c r="E32" s="57">
        <v>10</v>
      </c>
      <c r="F32" s="58">
        <v>0.26392856463814013</v>
      </c>
      <c r="G32" s="58">
        <v>13.1</v>
      </c>
      <c r="H32" s="59">
        <v>3.808139534883721</v>
      </c>
      <c r="I32" s="59">
        <v>20.835000000000001</v>
      </c>
      <c r="J32" s="59">
        <v>3.44</v>
      </c>
      <c r="K32" s="76">
        <v>13.89</v>
      </c>
      <c r="L32" s="57">
        <v>12.86</v>
      </c>
      <c r="M32" s="76">
        <v>997.84</v>
      </c>
      <c r="N32" s="59">
        <v>32.4</v>
      </c>
      <c r="O32" s="57">
        <v>0.72440000000000004</v>
      </c>
      <c r="P32" s="60">
        <v>72.283529600000008</v>
      </c>
      <c r="Q32" s="60">
        <v>0</v>
      </c>
      <c r="R32" s="59">
        <v>0</v>
      </c>
      <c r="S32" s="61">
        <v>0</v>
      </c>
      <c r="T32" s="61">
        <v>59.73</v>
      </c>
      <c r="U32" s="59">
        <v>40</v>
      </c>
      <c r="V32" s="78">
        <v>36.92</v>
      </c>
      <c r="W32" s="57" t="s">
        <v>187</v>
      </c>
      <c r="X32" s="57" t="s">
        <v>227</v>
      </c>
      <c r="Y32" s="57" t="s">
        <v>239</v>
      </c>
      <c r="Z32" s="60">
        <v>27.6</v>
      </c>
      <c r="AA32" s="60">
        <v>0</v>
      </c>
      <c r="AB32" s="59">
        <v>53.3</v>
      </c>
      <c r="AC32" s="60">
        <v>0</v>
      </c>
      <c r="AD32" s="59">
        <v>19.2</v>
      </c>
      <c r="AE32" s="60">
        <v>72.400000000000006</v>
      </c>
    </row>
    <row r="33" spans="1:31" x14ac:dyDescent="0.25">
      <c r="A33" s="73">
        <v>32</v>
      </c>
      <c r="B33" s="71" t="s">
        <v>84</v>
      </c>
      <c r="C33" s="57" t="s">
        <v>84</v>
      </c>
      <c r="D33" s="57" t="s">
        <v>109</v>
      </c>
      <c r="E33" s="57">
        <v>10</v>
      </c>
      <c r="F33" s="58">
        <v>0.45280352022426945</v>
      </c>
      <c r="G33" s="58">
        <v>9.1999999999999993</v>
      </c>
      <c r="H33" s="59">
        <v>4.367088607594936</v>
      </c>
      <c r="I33" s="59">
        <v>18.21</v>
      </c>
      <c r="J33" s="59">
        <v>2.1066666666666669</v>
      </c>
      <c r="K33" s="59">
        <v>12.14</v>
      </c>
      <c r="L33" s="57">
        <v>12.04</v>
      </c>
      <c r="M33" s="59">
        <v>729.45</v>
      </c>
      <c r="N33" s="59">
        <v>34.4</v>
      </c>
      <c r="O33" s="57">
        <v>0.79089999999999994</v>
      </c>
      <c r="P33" s="60">
        <v>57.692200499999998</v>
      </c>
      <c r="Q33" s="60">
        <v>0.89640699999999995</v>
      </c>
      <c r="R33" s="76">
        <v>8.2140000000000004</v>
      </c>
      <c r="S33" s="61">
        <v>2.2904083920295797E-2</v>
      </c>
      <c r="T33" s="61">
        <v>70.989999999999995</v>
      </c>
      <c r="U33" s="78">
        <v>30</v>
      </c>
      <c r="V33" s="61">
        <v>63.29</v>
      </c>
      <c r="W33" s="57" t="s">
        <v>228</v>
      </c>
      <c r="X33" s="57" t="s">
        <v>229</v>
      </c>
      <c r="Y33" s="57" t="s">
        <v>239</v>
      </c>
      <c r="Z33" s="76">
        <v>32.9</v>
      </c>
      <c r="AA33" s="60">
        <v>0</v>
      </c>
      <c r="AB33" s="59">
        <v>38.4</v>
      </c>
      <c r="AC33" s="60">
        <v>0</v>
      </c>
      <c r="AD33" s="59">
        <v>28.8</v>
      </c>
      <c r="AE33" s="76">
        <v>67.099999999999994</v>
      </c>
    </row>
    <row r="34" spans="1:31" x14ac:dyDescent="0.25">
      <c r="A34" s="73">
        <v>33</v>
      </c>
      <c r="B34" s="71" t="s">
        <v>33</v>
      </c>
      <c r="C34" s="57" t="s">
        <v>33</v>
      </c>
      <c r="D34" s="57" t="s">
        <v>109</v>
      </c>
      <c r="E34" s="57">
        <v>10</v>
      </c>
      <c r="F34" s="58">
        <v>0.26487821704230319</v>
      </c>
      <c r="G34" s="58">
        <v>11.1</v>
      </c>
      <c r="H34" s="59">
        <v>4.5994475138121542</v>
      </c>
      <c r="I34" s="59">
        <v>16.77</v>
      </c>
      <c r="J34" s="59">
        <v>2.4133333333333336</v>
      </c>
      <c r="K34" s="59">
        <v>11.18</v>
      </c>
      <c r="L34" s="57">
        <v>11.82</v>
      </c>
      <c r="M34" s="59">
        <v>1000</v>
      </c>
      <c r="N34" s="59">
        <v>-104</v>
      </c>
      <c r="O34" s="57">
        <v>0.5</v>
      </c>
      <c r="P34" s="77">
        <v>50</v>
      </c>
      <c r="Q34" s="60">
        <v>1.137313</v>
      </c>
      <c r="R34" s="79">
        <v>12.762</v>
      </c>
      <c r="S34" s="61">
        <v>3.5585819209984777E-2</v>
      </c>
      <c r="T34" s="61">
        <v>59.99</v>
      </c>
      <c r="U34" s="59">
        <v>42.86</v>
      </c>
      <c r="V34" s="61">
        <v>54.47</v>
      </c>
      <c r="W34" s="57" t="s">
        <v>230</v>
      </c>
      <c r="X34" s="57" t="s">
        <v>182</v>
      </c>
      <c r="Y34" s="57" t="s">
        <v>239</v>
      </c>
      <c r="Z34" s="77">
        <v>50</v>
      </c>
      <c r="AA34" s="60">
        <v>0</v>
      </c>
      <c r="AB34" s="59">
        <v>34.700000000000003</v>
      </c>
      <c r="AC34" s="60">
        <v>0</v>
      </c>
      <c r="AD34" s="59">
        <v>15.3</v>
      </c>
      <c r="AE34" s="77">
        <v>50</v>
      </c>
    </row>
    <row r="35" spans="1:31" x14ac:dyDescent="0.25">
      <c r="A35" s="73">
        <v>34</v>
      </c>
      <c r="B35" s="71" t="s">
        <v>26</v>
      </c>
      <c r="C35" s="57" t="s">
        <v>26</v>
      </c>
      <c r="D35" s="57" t="s">
        <v>109</v>
      </c>
      <c r="E35" s="57">
        <v>10</v>
      </c>
      <c r="F35" s="58">
        <v>0.29589848084456893</v>
      </c>
      <c r="G35" s="58">
        <v>9.9</v>
      </c>
      <c r="H35" s="59">
        <v>3.4696261682242988</v>
      </c>
      <c r="I35" s="59">
        <v>17.34</v>
      </c>
      <c r="J35" s="59">
        <v>2.8533333333333335</v>
      </c>
      <c r="K35" s="59">
        <v>11.56</v>
      </c>
      <c r="L35" s="76">
        <v>12.53</v>
      </c>
      <c r="M35" s="77">
        <v>500</v>
      </c>
      <c r="N35" s="59">
        <v>-50</v>
      </c>
      <c r="O35" s="77">
        <v>0.9</v>
      </c>
      <c r="P35" s="77">
        <v>45</v>
      </c>
      <c r="Q35" s="60">
        <v>1.1436440000000001</v>
      </c>
      <c r="R35" s="59">
        <v>11.391</v>
      </c>
      <c r="S35" s="76">
        <v>3.1762895049438696E-2</v>
      </c>
      <c r="T35" s="76">
        <v>70.959999999999994</v>
      </c>
      <c r="U35" s="59">
        <v>20</v>
      </c>
      <c r="V35" s="76">
        <v>71.67</v>
      </c>
      <c r="W35" s="57" t="s">
        <v>231</v>
      </c>
      <c r="X35" s="57" t="s">
        <v>232</v>
      </c>
      <c r="Y35" s="57" t="s">
        <v>239</v>
      </c>
      <c r="Z35" s="77">
        <v>10</v>
      </c>
      <c r="AA35" s="60">
        <v>0</v>
      </c>
      <c r="AB35" s="60">
        <v>33.4</v>
      </c>
      <c r="AC35" s="60">
        <v>0</v>
      </c>
      <c r="AD35" s="77">
        <v>56.6</v>
      </c>
      <c r="AE35" s="77">
        <v>90</v>
      </c>
    </row>
    <row r="36" spans="1:31" x14ac:dyDescent="0.25">
      <c r="A36" s="73">
        <v>35</v>
      </c>
      <c r="B36" s="71" t="s">
        <v>83</v>
      </c>
      <c r="C36" s="57" t="s">
        <v>83</v>
      </c>
      <c r="D36" s="57" t="s">
        <v>109</v>
      </c>
      <c r="E36" s="57">
        <v>10</v>
      </c>
      <c r="F36" s="58">
        <v>0.65236757800891632</v>
      </c>
      <c r="G36" s="58">
        <v>6.3</v>
      </c>
      <c r="H36" s="59">
        <v>2.581967213114754</v>
      </c>
      <c r="I36" s="59">
        <v>17.399999999999999</v>
      </c>
      <c r="J36" s="59">
        <v>2.44</v>
      </c>
      <c r="K36" s="59">
        <v>11.6</v>
      </c>
      <c r="L36" s="57">
        <v>11.68</v>
      </c>
      <c r="M36" s="59">
        <v>3035.86</v>
      </c>
      <c r="N36" s="59">
        <v>-405.9</v>
      </c>
      <c r="O36" s="57">
        <v>0.9849</v>
      </c>
      <c r="P36" s="60">
        <v>299.00185140000002</v>
      </c>
      <c r="Q36" s="60">
        <v>3.9284140000000001</v>
      </c>
      <c r="R36" s="59">
        <v>24.762</v>
      </c>
      <c r="S36" s="61">
        <v>6.9046862190694488E-2</v>
      </c>
      <c r="T36" s="61">
        <v>65.680000000000007</v>
      </c>
      <c r="U36" s="76">
        <v>25</v>
      </c>
      <c r="V36" s="79">
        <v>73.27</v>
      </c>
      <c r="W36" s="57" t="s">
        <v>233</v>
      </c>
      <c r="X36" s="57" t="s">
        <v>234</v>
      </c>
      <c r="Y36" s="57" t="s">
        <v>239</v>
      </c>
      <c r="Z36" s="77">
        <v>1.5</v>
      </c>
      <c r="AA36" s="60">
        <v>0</v>
      </c>
      <c r="AB36" s="59">
        <v>55.6</v>
      </c>
      <c r="AC36" s="60">
        <v>0</v>
      </c>
      <c r="AD36" s="59">
        <v>42.9</v>
      </c>
      <c r="AE36" s="77">
        <v>98.5</v>
      </c>
    </row>
    <row r="37" spans="1:31" x14ac:dyDescent="0.25">
      <c r="A37" s="73">
        <v>36</v>
      </c>
      <c r="B37" s="71" t="s">
        <v>28</v>
      </c>
      <c r="C37" s="74" t="s">
        <v>28</v>
      </c>
      <c r="D37" s="74" t="s">
        <v>109</v>
      </c>
      <c r="E37" s="74">
        <v>10</v>
      </c>
      <c r="F37" s="75">
        <v>0.15059805329749545</v>
      </c>
      <c r="G37" s="75">
        <v>8.1999999999999993</v>
      </c>
      <c r="H37" s="76">
        <v>4.408602150537634</v>
      </c>
      <c r="I37" s="76">
        <v>17.955000000000002</v>
      </c>
      <c r="J37" s="76">
        <v>1.86</v>
      </c>
      <c r="K37" s="76">
        <v>11.97</v>
      </c>
      <c r="L37" s="76">
        <v>11.64</v>
      </c>
      <c r="M37" s="76">
        <v>1043</v>
      </c>
      <c r="N37" s="76">
        <v>55.7</v>
      </c>
      <c r="O37" s="77">
        <v>0.91849999999999998</v>
      </c>
      <c r="P37" s="77">
        <v>95.799549999999996</v>
      </c>
      <c r="Q37" s="77">
        <v>0.33419100000000002</v>
      </c>
      <c r="R37" s="76">
        <v>2.7389999999999999</v>
      </c>
      <c r="S37" s="78">
        <v>7.6374830603469909E-3</v>
      </c>
      <c r="T37" s="78">
        <v>61.92</v>
      </c>
      <c r="U37" s="76">
        <v>40</v>
      </c>
      <c r="V37" s="76">
        <v>59.33</v>
      </c>
      <c r="W37" s="74" t="s">
        <v>235</v>
      </c>
      <c r="X37" s="74" t="s">
        <v>232</v>
      </c>
      <c r="Y37" s="74" t="s">
        <v>239</v>
      </c>
      <c r="Z37" s="76">
        <v>17.7</v>
      </c>
      <c r="AA37" s="77">
        <v>0</v>
      </c>
      <c r="AB37" s="76">
        <v>77.7</v>
      </c>
      <c r="AC37" s="77">
        <v>0</v>
      </c>
      <c r="AD37" s="76">
        <v>4.5</v>
      </c>
      <c r="AE37" s="76">
        <v>82.3</v>
      </c>
    </row>
    <row r="38" spans="1:31" x14ac:dyDescent="0.25">
      <c r="A38" s="73">
        <v>37</v>
      </c>
      <c r="B38" s="71" t="s">
        <v>30</v>
      </c>
      <c r="C38" s="74" t="s">
        <v>30</v>
      </c>
      <c r="D38" s="74" t="s">
        <v>109</v>
      </c>
      <c r="E38" s="74">
        <v>10</v>
      </c>
      <c r="F38" s="75">
        <v>0.2119753366512942</v>
      </c>
      <c r="G38" s="75">
        <v>8.4</v>
      </c>
      <c r="H38" s="76">
        <v>-23.333333333333336</v>
      </c>
      <c r="I38" s="76">
        <v>15.99</v>
      </c>
      <c r="J38" s="76">
        <v>-0.36</v>
      </c>
      <c r="K38" s="76">
        <v>10.66</v>
      </c>
      <c r="L38" s="76">
        <v>10.94</v>
      </c>
      <c r="M38" s="76">
        <v>1587.45</v>
      </c>
      <c r="N38" s="76">
        <v>-240.4</v>
      </c>
      <c r="O38" s="76">
        <v>0.748</v>
      </c>
      <c r="P38" s="77">
        <v>118.74126000000001</v>
      </c>
      <c r="Q38" s="74">
        <v>0.25546999999999997</v>
      </c>
      <c r="R38" s="76">
        <v>2.15</v>
      </c>
      <c r="S38" s="76">
        <v>5.9951035340438229E-3</v>
      </c>
      <c r="T38" s="76">
        <v>59.91</v>
      </c>
      <c r="U38" s="76">
        <v>20</v>
      </c>
      <c r="V38" s="76">
        <v>65.17</v>
      </c>
      <c r="W38" s="74" t="s">
        <v>236</v>
      </c>
      <c r="X38" s="74" t="s">
        <v>237</v>
      </c>
      <c r="Y38" s="74" t="s">
        <v>239</v>
      </c>
      <c r="Z38" s="76">
        <v>25.2</v>
      </c>
      <c r="AA38" s="77">
        <v>0</v>
      </c>
      <c r="AB38" s="77">
        <v>72.2</v>
      </c>
      <c r="AC38" s="77">
        <v>0</v>
      </c>
      <c r="AD38" s="76">
        <v>2.6</v>
      </c>
      <c r="AE38" s="76">
        <v>74.8</v>
      </c>
    </row>
    <row r="39" spans="1:31" x14ac:dyDescent="0.25">
      <c r="A39" s="70"/>
      <c r="B39" s="70"/>
    </row>
    <row r="40" spans="1:31" x14ac:dyDescent="0.25">
      <c r="B40" s="70"/>
    </row>
    <row r="41" spans="1:31" x14ac:dyDescent="0.25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</row>
    <row r="42" spans="1:31" x14ac:dyDescent="0.25"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6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</row>
    <row r="43" spans="1:31" x14ac:dyDescent="0.25">
      <c r="C43" s="56"/>
      <c r="D43" s="56"/>
      <c r="E43" s="56"/>
      <c r="F43" s="57"/>
      <c r="G43" s="57"/>
      <c r="H43" s="57"/>
      <c r="I43" s="57"/>
      <c r="J43" s="57"/>
      <c r="K43" s="57"/>
      <c r="L43" s="56"/>
      <c r="M43" s="57"/>
      <c r="N43" s="57"/>
      <c r="O43" s="57"/>
      <c r="P43" s="57"/>
      <c r="Q43" s="57"/>
      <c r="R43" s="56"/>
      <c r="S43" s="56"/>
      <c r="T43" s="56"/>
      <c r="U43" s="57"/>
      <c r="V43" s="56"/>
      <c r="W43" s="57"/>
      <c r="X43" s="56"/>
      <c r="Y43" s="57"/>
      <c r="Z43" s="57"/>
      <c r="AA43" s="57"/>
      <c r="AB43" s="56"/>
      <c r="AC43" s="57"/>
      <c r="AD43" s="57"/>
      <c r="AE43" s="56"/>
    </row>
    <row r="44" spans="1:31" x14ac:dyDescent="0.25">
      <c r="B44" s="52" t="s">
        <v>69</v>
      </c>
      <c r="C44" s="56"/>
      <c r="D44" s="56"/>
      <c r="E44" s="56"/>
      <c r="F44" s="56"/>
      <c r="G44" s="56"/>
      <c r="H44" s="56"/>
      <c r="I44" s="56"/>
      <c r="J44" s="56"/>
      <c r="K44" s="57"/>
      <c r="L44" s="56"/>
      <c r="M44" s="56"/>
      <c r="N44" s="56"/>
      <c r="O44" s="57"/>
      <c r="P44" s="57"/>
      <c r="Q44" s="57"/>
      <c r="R44" s="56"/>
      <c r="S44" s="56"/>
      <c r="T44" s="56"/>
      <c r="U44" s="57"/>
      <c r="V44" s="56"/>
      <c r="W44" s="57"/>
      <c r="X44" s="56"/>
      <c r="Y44" s="56"/>
      <c r="Z44" s="57"/>
      <c r="AA44" s="56"/>
      <c r="AB44" s="56"/>
      <c r="AC44" s="56"/>
      <c r="AD44" s="56"/>
      <c r="AE44" s="56"/>
    </row>
    <row r="45" spans="1:31" x14ac:dyDescent="0.25">
      <c r="B45" s="52" t="s">
        <v>18</v>
      </c>
    </row>
    <row r="46" spans="1:31" x14ac:dyDescent="0.25">
      <c r="B46" s="52" t="s">
        <v>75</v>
      </c>
    </row>
  </sheetData>
  <sortState ref="C2:AE38">
    <sortCondition ref="C2:C3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B40" sqref="B40"/>
    </sheetView>
  </sheetViews>
  <sheetFormatPr defaultRowHeight="15.75" x14ac:dyDescent="0.25"/>
  <cols>
    <col min="1" max="1" width="36.85546875" bestFit="1" customWidth="1"/>
    <col min="2" max="2" width="8.85546875" style="121" bestFit="1" customWidth="1"/>
    <col min="3" max="3" width="8.140625" style="121" customWidth="1"/>
    <col min="5" max="5" width="11.140625" style="121" customWidth="1"/>
    <col min="6" max="6" width="18.42578125" style="128" bestFit="1" customWidth="1"/>
    <col min="7" max="7" width="17.5703125" style="1" bestFit="1" customWidth="1"/>
  </cols>
  <sheetData>
    <row r="1" spans="1:8" x14ac:dyDescent="0.25">
      <c r="F1" s="116"/>
      <c r="G1" s="91"/>
    </row>
    <row r="2" spans="1:8" ht="15" x14ac:dyDescent="0.25">
      <c r="A2" s="118" t="s">
        <v>656</v>
      </c>
      <c r="B2" s="122"/>
      <c r="C2" s="122"/>
      <c r="F2" s="125"/>
      <c r="G2"/>
    </row>
    <row r="3" spans="1:8" ht="15" x14ac:dyDescent="0.25">
      <c r="A3" s="117"/>
      <c r="F3" s="170" t="s">
        <v>0</v>
      </c>
      <c r="G3" s="160" t="s">
        <v>37</v>
      </c>
    </row>
    <row r="4" spans="1:8" ht="15" x14ac:dyDescent="0.25">
      <c r="A4" s="119" t="s">
        <v>252</v>
      </c>
      <c r="B4" s="123"/>
      <c r="C4" s="123"/>
      <c r="F4" s="171"/>
      <c r="G4" s="161"/>
    </row>
    <row r="5" spans="1:8" x14ac:dyDescent="0.25">
      <c r="A5" s="120" t="s">
        <v>140</v>
      </c>
      <c r="B5" s="124" t="s">
        <v>3</v>
      </c>
      <c r="C5" s="124"/>
      <c r="D5" s="115"/>
      <c r="E5" s="115"/>
      <c r="F5" s="126" t="s">
        <v>67</v>
      </c>
      <c r="G5" s="94" t="s">
        <v>3</v>
      </c>
      <c r="H5" t="b">
        <f>G5=B5</f>
        <v>1</v>
      </c>
    </row>
    <row r="6" spans="1:8" x14ac:dyDescent="0.25">
      <c r="A6" s="120" t="s">
        <v>5</v>
      </c>
      <c r="B6" s="124" t="s">
        <v>6</v>
      </c>
      <c r="C6" s="124"/>
      <c r="D6" s="115"/>
      <c r="E6" s="115"/>
      <c r="F6" s="126" t="s">
        <v>5</v>
      </c>
      <c r="G6" s="94" t="s">
        <v>6</v>
      </c>
      <c r="H6" s="121" t="b">
        <f>G6=B6</f>
        <v>1</v>
      </c>
    </row>
    <row r="7" spans="1:8" x14ac:dyDescent="0.25">
      <c r="A7" s="120" t="s">
        <v>141</v>
      </c>
      <c r="B7" s="124" t="s">
        <v>3</v>
      </c>
      <c r="C7" s="124"/>
      <c r="D7" s="115"/>
      <c r="E7" s="115"/>
      <c r="F7" s="126" t="s">
        <v>68</v>
      </c>
      <c r="G7" s="94" t="s">
        <v>3</v>
      </c>
      <c r="H7" s="121" t="b">
        <f t="shared" ref="H7:H41" si="0">G7=B7</f>
        <v>1</v>
      </c>
    </row>
    <row r="8" spans="1:8" x14ac:dyDescent="0.25">
      <c r="A8" s="120" t="s">
        <v>9</v>
      </c>
      <c r="B8" s="124" t="s">
        <v>658</v>
      </c>
      <c r="C8" s="124"/>
      <c r="D8" s="115"/>
      <c r="E8" s="115"/>
      <c r="F8" s="126" t="s">
        <v>9</v>
      </c>
      <c r="G8" s="94" t="s">
        <v>10</v>
      </c>
      <c r="H8" s="121" t="b">
        <f t="shared" si="0"/>
        <v>1</v>
      </c>
    </row>
    <row r="9" spans="1:8" x14ac:dyDescent="0.25">
      <c r="A9" s="120" t="s">
        <v>12</v>
      </c>
      <c r="B9" s="124" t="s">
        <v>657</v>
      </c>
      <c r="C9" s="124"/>
      <c r="D9" s="115"/>
      <c r="E9" s="115"/>
      <c r="F9" s="126" t="s">
        <v>12</v>
      </c>
      <c r="G9" s="94" t="s">
        <v>13</v>
      </c>
      <c r="H9" s="121" t="b">
        <f t="shared" si="0"/>
        <v>1</v>
      </c>
    </row>
    <row r="10" spans="1:8" x14ac:dyDescent="0.25">
      <c r="A10" s="120" t="s">
        <v>31</v>
      </c>
      <c r="B10" s="124" t="s">
        <v>32</v>
      </c>
      <c r="C10" s="124"/>
      <c r="D10" s="115"/>
      <c r="E10" s="115"/>
      <c r="F10" s="126" t="s">
        <v>31</v>
      </c>
      <c r="G10" s="94" t="s">
        <v>32</v>
      </c>
      <c r="H10" s="121" t="b">
        <f t="shared" si="0"/>
        <v>1</v>
      </c>
    </row>
    <row r="11" spans="1:8" x14ac:dyDescent="0.25">
      <c r="A11" s="120" t="s">
        <v>35</v>
      </c>
      <c r="B11" s="124" t="s">
        <v>32</v>
      </c>
      <c r="C11" s="124"/>
      <c r="D11" s="115"/>
      <c r="E11" s="115"/>
      <c r="F11" s="127" t="s">
        <v>35</v>
      </c>
      <c r="G11" s="105" t="s">
        <v>32</v>
      </c>
      <c r="H11" s="121" t="b">
        <f t="shared" si="0"/>
        <v>1</v>
      </c>
    </row>
    <row r="12" spans="1:8" x14ac:dyDescent="0.25">
      <c r="A12" s="120" t="s">
        <v>240</v>
      </c>
      <c r="B12" s="124" t="s">
        <v>658</v>
      </c>
      <c r="C12" s="124"/>
      <c r="D12" s="115"/>
      <c r="E12" s="115"/>
      <c r="F12" s="127" t="s">
        <v>69</v>
      </c>
      <c r="G12" s="105" t="s">
        <v>10</v>
      </c>
      <c r="H12" s="121" t="b">
        <f t="shared" si="0"/>
        <v>1</v>
      </c>
    </row>
    <row r="13" spans="1:8" x14ac:dyDescent="0.25">
      <c r="A13" s="120" t="s">
        <v>142</v>
      </c>
      <c r="B13" s="124" t="s">
        <v>3</v>
      </c>
      <c r="C13" s="124"/>
      <c r="D13" s="115"/>
      <c r="E13" s="115"/>
      <c r="F13" s="127" t="s">
        <v>70</v>
      </c>
      <c r="G13" s="105" t="s">
        <v>3</v>
      </c>
      <c r="H13" s="121" t="b">
        <f t="shared" si="0"/>
        <v>1</v>
      </c>
    </row>
    <row r="14" spans="1:8" x14ac:dyDescent="0.25">
      <c r="A14" s="120" t="s">
        <v>143</v>
      </c>
      <c r="B14" s="124" t="s">
        <v>3</v>
      </c>
      <c r="C14" s="124"/>
      <c r="D14" s="115"/>
      <c r="E14" s="115"/>
      <c r="F14" s="127" t="s">
        <v>71</v>
      </c>
      <c r="G14" s="105" t="s">
        <v>3</v>
      </c>
      <c r="H14" s="121" t="b">
        <f t="shared" si="0"/>
        <v>1</v>
      </c>
    </row>
    <row r="15" spans="1:8" x14ac:dyDescent="0.25">
      <c r="A15" s="120" t="s">
        <v>14</v>
      </c>
      <c r="B15" s="124" t="s">
        <v>3</v>
      </c>
      <c r="C15" s="124"/>
      <c r="D15" s="115"/>
      <c r="E15" s="115"/>
      <c r="F15" s="127" t="s">
        <v>14</v>
      </c>
      <c r="G15" s="105" t="s">
        <v>3</v>
      </c>
      <c r="H15" s="121" t="b">
        <f t="shared" si="0"/>
        <v>1</v>
      </c>
    </row>
    <row r="16" spans="1:8" x14ac:dyDescent="0.25">
      <c r="A16" s="120" t="s">
        <v>15</v>
      </c>
      <c r="B16" s="124" t="s">
        <v>3</v>
      </c>
      <c r="C16" s="124"/>
      <c r="D16" s="115"/>
      <c r="E16" s="115"/>
      <c r="F16" s="127" t="s">
        <v>15</v>
      </c>
      <c r="G16" s="105" t="s">
        <v>3</v>
      </c>
      <c r="H16" s="121" t="b">
        <f t="shared" si="0"/>
        <v>1</v>
      </c>
    </row>
    <row r="17" spans="1:8" x14ac:dyDescent="0.25">
      <c r="A17" s="120" t="s">
        <v>144</v>
      </c>
      <c r="B17" s="124" t="s">
        <v>16</v>
      </c>
      <c r="C17" s="124"/>
      <c r="D17" s="115"/>
      <c r="E17" s="115"/>
      <c r="F17" s="127" t="s">
        <v>72</v>
      </c>
      <c r="G17" s="105" t="s">
        <v>16</v>
      </c>
      <c r="H17" s="121" t="b">
        <f t="shared" si="0"/>
        <v>1</v>
      </c>
    </row>
    <row r="18" spans="1:8" x14ac:dyDescent="0.25">
      <c r="A18" s="120" t="s">
        <v>17</v>
      </c>
      <c r="B18" s="124" t="s">
        <v>658</v>
      </c>
      <c r="C18" s="124"/>
      <c r="D18" s="115"/>
      <c r="E18" s="115"/>
      <c r="F18" s="127" t="s">
        <v>17</v>
      </c>
      <c r="G18" s="105" t="s">
        <v>10</v>
      </c>
      <c r="H18" s="121" t="b">
        <f t="shared" si="0"/>
        <v>1</v>
      </c>
    </row>
    <row r="19" spans="1:8" x14ac:dyDescent="0.25">
      <c r="A19" s="120" t="s">
        <v>145</v>
      </c>
      <c r="B19" s="124" t="s">
        <v>6</v>
      </c>
      <c r="C19" s="124"/>
      <c r="D19" s="115"/>
      <c r="E19" s="115"/>
      <c r="F19" s="127" t="s">
        <v>73</v>
      </c>
      <c r="G19" s="105" t="s">
        <v>6</v>
      </c>
      <c r="H19" s="121" t="b">
        <f t="shared" si="0"/>
        <v>1</v>
      </c>
    </row>
    <row r="20" spans="1:8" x14ac:dyDescent="0.25">
      <c r="A20" s="120" t="s">
        <v>34</v>
      </c>
      <c r="B20" s="124" t="s">
        <v>6</v>
      </c>
      <c r="C20" s="124"/>
      <c r="D20" s="115"/>
      <c r="E20" s="115"/>
      <c r="F20" s="127" t="s">
        <v>34</v>
      </c>
      <c r="G20" s="105" t="s">
        <v>6</v>
      </c>
      <c r="H20" s="121" t="b">
        <f t="shared" si="0"/>
        <v>1</v>
      </c>
    </row>
    <row r="21" spans="1:8" x14ac:dyDescent="0.25">
      <c r="A21" s="120" t="s">
        <v>18</v>
      </c>
      <c r="B21" s="124" t="s">
        <v>6</v>
      </c>
      <c r="C21" s="124"/>
      <c r="D21" s="115"/>
      <c r="E21" s="115"/>
      <c r="F21" s="127" t="s">
        <v>18</v>
      </c>
      <c r="G21" s="105" t="s">
        <v>6</v>
      </c>
      <c r="H21" s="121" t="b">
        <f t="shared" si="0"/>
        <v>1</v>
      </c>
    </row>
    <row r="22" spans="1:8" x14ac:dyDescent="0.25">
      <c r="A22" s="120" t="s">
        <v>19</v>
      </c>
      <c r="B22" s="124" t="s">
        <v>6</v>
      </c>
      <c r="C22" s="124"/>
      <c r="D22" s="115"/>
      <c r="E22" s="115"/>
      <c r="F22" s="127" t="s">
        <v>19</v>
      </c>
      <c r="G22" s="105" t="s">
        <v>6</v>
      </c>
      <c r="H22" s="121" t="b">
        <f t="shared" si="0"/>
        <v>1</v>
      </c>
    </row>
    <row r="23" spans="1:8" x14ac:dyDescent="0.25">
      <c r="A23" s="120" t="s">
        <v>20</v>
      </c>
      <c r="B23" s="124" t="s">
        <v>6</v>
      </c>
      <c r="C23" s="124"/>
      <c r="D23" s="115"/>
      <c r="E23" s="115"/>
      <c r="F23" s="127" t="s">
        <v>20</v>
      </c>
      <c r="G23" s="105" t="s">
        <v>6</v>
      </c>
      <c r="H23" s="121" t="b">
        <f t="shared" si="0"/>
        <v>1</v>
      </c>
    </row>
    <row r="24" spans="1:8" x14ac:dyDescent="0.25">
      <c r="A24" s="120" t="s">
        <v>146</v>
      </c>
      <c r="B24" s="124" t="s">
        <v>3</v>
      </c>
      <c r="C24" s="124"/>
      <c r="D24" s="115"/>
      <c r="E24" s="115"/>
      <c r="F24" s="127" t="s">
        <v>74</v>
      </c>
      <c r="G24" s="105" t="s">
        <v>3</v>
      </c>
      <c r="H24" s="121" t="b">
        <f t="shared" si="0"/>
        <v>1</v>
      </c>
    </row>
    <row r="25" spans="1:8" x14ac:dyDescent="0.25">
      <c r="A25" s="120" t="s">
        <v>21</v>
      </c>
      <c r="B25" s="124" t="s">
        <v>6</v>
      </c>
      <c r="C25" s="124"/>
      <c r="D25" s="115"/>
      <c r="E25" s="115"/>
      <c r="F25" s="127" t="s">
        <v>21</v>
      </c>
      <c r="G25" s="105" t="s">
        <v>6</v>
      </c>
      <c r="H25" s="121" t="b">
        <f t="shared" si="0"/>
        <v>1</v>
      </c>
    </row>
    <row r="26" spans="1:8" x14ac:dyDescent="0.25">
      <c r="A26" s="120" t="s">
        <v>147</v>
      </c>
      <c r="B26" s="124" t="s">
        <v>658</v>
      </c>
      <c r="C26" s="124"/>
      <c r="D26" s="115"/>
      <c r="E26" s="115"/>
      <c r="F26" s="127" t="s">
        <v>75</v>
      </c>
      <c r="G26" s="105" t="s">
        <v>10</v>
      </c>
      <c r="H26" s="121" t="b">
        <f t="shared" si="0"/>
        <v>1</v>
      </c>
    </row>
    <row r="27" spans="1:8" x14ac:dyDescent="0.25">
      <c r="A27" s="120" t="s">
        <v>148</v>
      </c>
      <c r="B27" s="124" t="s">
        <v>658</v>
      </c>
      <c r="C27" s="124"/>
      <c r="D27" s="115"/>
      <c r="E27" s="115"/>
      <c r="F27" s="127" t="s">
        <v>76</v>
      </c>
      <c r="G27" s="105" t="s">
        <v>10</v>
      </c>
      <c r="H27" s="121" t="b">
        <f t="shared" si="0"/>
        <v>1</v>
      </c>
    </row>
    <row r="28" spans="1:8" x14ac:dyDescent="0.25">
      <c r="A28" s="120" t="s">
        <v>149</v>
      </c>
      <c r="B28" s="124" t="s">
        <v>658</v>
      </c>
      <c r="C28" s="124"/>
      <c r="D28" s="115"/>
      <c r="E28" s="115"/>
      <c r="F28" s="127" t="s">
        <v>77</v>
      </c>
      <c r="G28" s="105" t="s">
        <v>10</v>
      </c>
      <c r="H28" s="121" t="b">
        <f t="shared" si="0"/>
        <v>1</v>
      </c>
    </row>
    <row r="29" spans="1:8" x14ac:dyDescent="0.25">
      <c r="A29" s="120" t="s">
        <v>150</v>
      </c>
      <c r="B29" s="124" t="s">
        <v>23</v>
      </c>
      <c r="C29" s="124"/>
      <c r="D29" s="115"/>
      <c r="E29" s="115"/>
      <c r="F29" s="127" t="s">
        <v>78</v>
      </c>
      <c r="G29" s="105" t="s">
        <v>23</v>
      </c>
      <c r="H29" s="121" t="b">
        <f t="shared" si="0"/>
        <v>1</v>
      </c>
    </row>
    <row r="30" spans="1:8" x14ac:dyDescent="0.25">
      <c r="A30" s="120" t="s">
        <v>151</v>
      </c>
      <c r="B30" s="124" t="s">
        <v>6</v>
      </c>
      <c r="C30" s="124"/>
      <c r="D30" s="115"/>
      <c r="E30" s="115"/>
      <c r="F30" s="126" t="s">
        <v>79</v>
      </c>
      <c r="G30" s="94" t="s">
        <v>6</v>
      </c>
      <c r="H30" s="121" t="b">
        <f t="shared" si="0"/>
        <v>1</v>
      </c>
    </row>
    <row r="31" spans="1:8" x14ac:dyDescent="0.25">
      <c r="A31" s="120" t="s">
        <v>152</v>
      </c>
      <c r="B31" s="124" t="s">
        <v>3</v>
      </c>
      <c r="C31" s="124"/>
      <c r="D31" s="115"/>
      <c r="E31" s="115"/>
      <c r="F31" s="126" t="s">
        <v>80</v>
      </c>
      <c r="G31" s="94" t="s">
        <v>3</v>
      </c>
      <c r="H31" s="121" t="b">
        <f t="shared" si="0"/>
        <v>1</v>
      </c>
    </row>
    <row r="32" spans="1:8" x14ac:dyDescent="0.25">
      <c r="A32" s="120" t="s">
        <v>24</v>
      </c>
      <c r="B32" s="124" t="s">
        <v>3</v>
      </c>
      <c r="C32" s="124"/>
      <c r="D32" s="115"/>
      <c r="E32" s="115"/>
      <c r="F32" s="126" t="s">
        <v>24</v>
      </c>
      <c r="G32" s="94" t="s">
        <v>3</v>
      </c>
      <c r="H32" s="121" t="b">
        <f t="shared" si="0"/>
        <v>1</v>
      </c>
    </row>
    <row r="33" spans="1:8" x14ac:dyDescent="0.25">
      <c r="A33" s="120" t="s">
        <v>25</v>
      </c>
      <c r="B33" s="124" t="s">
        <v>6</v>
      </c>
      <c r="C33" s="124"/>
      <c r="D33" s="115"/>
      <c r="E33" s="115"/>
      <c r="F33" s="126" t="s">
        <v>25</v>
      </c>
      <c r="G33" s="94" t="s">
        <v>6</v>
      </c>
      <c r="H33" s="121" t="b">
        <f t="shared" si="0"/>
        <v>1</v>
      </c>
    </row>
    <row r="34" spans="1:8" x14ac:dyDescent="0.25">
      <c r="A34" s="120" t="s">
        <v>153</v>
      </c>
      <c r="B34" s="124" t="s">
        <v>16</v>
      </c>
      <c r="C34" s="124"/>
      <c r="D34" s="115"/>
      <c r="E34" s="115"/>
      <c r="F34" s="126" t="s">
        <v>81</v>
      </c>
      <c r="G34" s="94" t="s">
        <v>16</v>
      </c>
      <c r="H34" s="121" t="b">
        <f t="shared" si="0"/>
        <v>1</v>
      </c>
    </row>
    <row r="35" spans="1:8" x14ac:dyDescent="0.25">
      <c r="A35" s="120" t="s">
        <v>154</v>
      </c>
      <c r="B35" s="124" t="s">
        <v>23</v>
      </c>
      <c r="C35" s="124"/>
      <c r="D35" s="115"/>
      <c r="E35" s="115"/>
      <c r="F35" s="126" t="s">
        <v>82</v>
      </c>
      <c r="G35" s="94" t="s">
        <v>23</v>
      </c>
      <c r="H35" s="121" t="b">
        <f t="shared" si="0"/>
        <v>1</v>
      </c>
    </row>
    <row r="36" spans="1:8" x14ac:dyDescent="0.25">
      <c r="A36" s="120" t="s">
        <v>84</v>
      </c>
      <c r="B36" s="124" t="s">
        <v>27</v>
      </c>
      <c r="C36" s="124"/>
      <c r="D36" s="115"/>
      <c r="E36" s="115"/>
      <c r="F36" s="126" t="s">
        <v>84</v>
      </c>
      <c r="G36" s="94" t="s">
        <v>27</v>
      </c>
      <c r="H36" s="121" t="b">
        <f t="shared" si="0"/>
        <v>1</v>
      </c>
    </row>
    <row r="37" spans="1:8" x14ac:dyDescent="0.25">
      <c r="A37" s="120" t="s">
        <v>33</v>
      </c>
      <c r="B37" s="124" t="s">
        <v>27</v>
      </c>
      <c r="C37" s="124"/>
      <c r="D37" s="115"/>
      <c r="E37" s="115"/>
      <c r="F37" s="126" t="s">
        <v>33</v>
      </c>
      <c r="G37" s="94" t="s">
        <v>27</v>
      </c>
      <c r="H37" s="121" t="b">
        <f t="shared" si="0"/>
        <v>1</v>
      </c>
    </row>
    <row r="38" spans="1:8" x14ac:dyDescent="0.25">
      <c r="A38" s="120" t="s">
        <v>26</v>
      </c>
      <c r="B38" s="124" t="s">
        <v>27</v>
      </c>
      <c r="C38" s="124"/>
      <c r="D38" s="115"/>
      <c r="E38" s="115"/>
      <c r="F38" s="126" t="s">
        <v>26</v>
      </c>
      <c r="G38" s="94" t="s">
        <v>27</v>
      </c>
      <c r="H38" s="121" t="b">
        <f t="shared" si="0"/>
        <v>1</v>
      </c>
    </row>
    <row r="39" spans="1:8" x14ac:dyDescent="0.25">
      <c r="A39" s="120" t="s">
        <v>155</v>
      </c>
      <c r="B39" s="124" t="s">
        <v>3</v>
      </c>
      <c r="C39" s="124"/>
      <c r="D39" s="115"/>
      <c r="E39" s="115"/>
      <c r="F39" s="126" t="s">
        <v>83</v>
      </c>
      <c r="G39" s="94" t="s">
        <v>3</v>
      </c>
      <c r="H39" s="121" t="b">
        <f t="shared" si="0"/>
        <v>1</v>
      </c>
    </row>
    <row r="40" spans="1:8" x14ac:dyDescent="0.25">
      <c r="A40" s="120" t="s">
        <v>28</v>
      </c>
      <c r="B40" s="124" t="s">
        <v>29</v>
      </c>
      <c r="C40" s="124"/>
      <c r="D40" s="115"/>
      <c r="E40" s="115"/>
      <c r="F40" s="126" t="s">
        <v>28</v>
      </c>
      <c r="G40" s="94" t="s">
        <v>29</v>
      </c>
      <c r="H40" s="121" t="b">
        <f t="shared" si="0"/>
        <v>1</v>
      </c>
    </row>
    <row r="41" spans="1:8" x14ac:dyDescent="0.25">
      <c r="A41" s="120" t="s">
        <v>30</v>
      </c>
      <c r="B41" s="124" t="s">
        <v>29</v>
      </c>
      <c r="C41" s="124"/>
      <c r="D41" s="115"/>
      <c r="E41" s="115"/>
      <c r="F41" s="126" t="s">
        <v>30</v>
      </c>
      <c r="G41" s="94" t="s">
        <v>29</v>
      </c>
      <c r="H41" s="121" t="b">
        <f t="shared" si="0"/>
        <v>1</v>
      </c>
    </row>
  </sheetData>
  <sortState ref="A5:B41">
    <sortCondition ref="A5"/>
  </sortState>
  <mergeCells count="2">
    <mergeCell ref="F3:F4"/>
    <mergeCell ref="G3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1"/>
  <sheetViews>
    <sheetView zoomScale="70" zoomScaleNormal="70" workbookViewId="0">
      <selection activeCell="I4" sqref="I4"/>
    </sheetView>
  </sheetViews>
  <sheetFormatPr defaultColWidth="10.28515625" defaultRowHeight="13.5" x14ac:dyDescent="0.25"/>
  <cols>
    <col min="1" max="1" width="15.85546875" style="4" bestFit="1" customWidth="1"/>
    <col min="2" max="2" width="24.7109375" style="4" customWidth="1"/>
    <col min="3" max="3" width="6.85546875" style="4" customWidth="1"/>
    <col min="4" max="4" width="7.140625" style="7" hidden="1" customWidth="1"/>
    <col min="5" max="5" width="7.28515625" style="7" customWidth="1"/>
    <col min="6" max="6" width="9.140625" style="7" customWidth="1"/>
    <col min="7" max="7" width="10.85546875" style="7" customWidth="1"/>
    <col min="8" max="8" width="9.140625" style="7" customWidth="1"/>
    <col min="9" max="9" width="13" style="7" customWidth="1"/>
    <col min="10" max="10" width="9.7109375" style="7" customWidth="1"/>
    <col min="11" max="11" width="8.5703125" style="7" customWidth="1"/>
    <col min="12" max="12" width="10.140625" style="7" customWidth="1"/>
    <col min="13" max="13" width="10.85546875" style="7" customWidth="1"/>
    <col min="14" max="14" width="11.5703125" style="8" customWidth="1"/>
    <col min="15" max="15" width="10" style="8" customWidth="1"/>
    <col min="16" max="16" width="10.85546875" style="8" customWidth="1"/>
    <col min="17" max="17" width="11.28515625" style="8" customWidth="1"/>
    <col min="18" max="18" width="10.5703125" style="7" customWidth="1"/>
    <col min="19" max="19" width="7.85546875" style="7" customWidth="1"/>
    <col min="20" max="20" width="8.85546875" style="5" customWidth="1"/>
    <col min="21" max="21" width="7.5703125" style="4" customWidth="1"/>
    <col min="22" max="22" width="8.140625" style="6" customWidth="1"/>
    <col min="23" max="25" width="7.7109375" style="4" hidden="1" customWidth="1"/>
    <col min="26" max="26" width="8.7109375" style="4" hidden="1" customWidth="1"/>
    <col min="27" max="27" width="11.42578125" style="5" hidden="1" customWidth="1"/>
    <col min="28" max="28" width="9.140625" style="5" hidden="1" customWidth="1"/>
    <col min="29" max="29" width="8.7109375" style="5" hidden="1" customWidth="1"/>
    <col min="30" max="30" width="10.28515625" style="5" hidden="1" customWidth="1"/>
    <col min="31" max="41" width="10.28515625" style="4" hidden="1" customWidth="1"/>
    <col min="42" max="51" width="10.28515625" style="4" customWidth="1"/>
    <col min="52" max="16384" width="10.28515625" style="4"/>
  </cols>
  <sheetData>
    <row r="1" spans="1:42" ht="42" customHeight="1" x14ac:dyDescent="0.25">
      <c r="B1" s="9" t="s">
        <v>50</v>
      </c>
      <c r="C1" s="9" t="s">
        <v>51</v>
      </c>
      <c r="D1" s="2"/>
      <c r="E1" s="2" t="s">
        <v>52</v>
      </c>
      <c r="F1" s="2" t="s">
        <v>43</v>
      </c>
      <c r="G1" s="2" t="s">
        <v>44</v>
      </c>
      <c r="H1" s="2" t="s">
        <v>45</v>
      </c>
      <c r="I1" s="2" t="s">
        <v>46</v>
      </c>
      <c r="J1" s="2" t="s">
        <v>53</v>
      </c>
      <c r="K1" s="2" t="s">
        <v>40</v>
      </c>
      <c r="L1" s="2" t="s">
        <v>54</v>
      </c>
      <c r="M1" s="2" t="s">
        <v>55</v>
      </c>
      <c r="N1" s="2" t="s">
        <v>56</v>
      </c>
      <c r="O1" s="10" t="s">
        <v>64</v>
      </c>
      <c r="P1" s="10" t="s">
        <v>57</v>
      </c>
      <c r="Q1" s="10" t="s">
        <v>58</v>
      </c>
      <c r="R1" s="10" t="s">
        <v>59</v>
      </c>
      <c r="S1" s="2" t="s">
        <v>60</v>
      </c>
      <c r="T1" s="11" t="s">
        <v>61</v>
      </c>
      <c r="U1" s="2" t="s">
        <v>62</v>
      </c>
      <c r="AH1" s="4" t="s">
        <v>49</v>
      </c>
    </row>
    <row r="2" spans="1:42" s="16" customFormat="1" ht="13.7" customHeight="1" x14ac:dyDescent="0.25">
      <c r="B2" s="22" t="s">
        <v>65</v>
      </c>
      <c r="C2" s="172" t="s">
        <v>63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4"/>
      <c r="AA2" s="17"/>
      <c r="AB2" s="17"/>
      <c r="AC2" s="17"/>
      <c r="AD2" s="17"/>
      <c r="AH2" s="4" t="s">
        <v>49</v>
      </c>
      <c r="AP2" s="4"/>
    </row>
    <row r="3" spans="1:42" s="16" customFormat="1" ht="13.7" customHeight="1" x14ac:dyDescent="0.25">
      <c r="B3" s="23" t="s">
        <v>66</v>
      </c>
      <c r="C3" s="175"/>
      <c r="D3" s="176"/>
      <c r="E3" s="176"/>
      <c r="F3" s="176"/>
      <c r="G3" s="176"/>
      <c r="H3" s="177"/>
      <c r="I3" s="24">
        <v>4.88</v>
      </c>
      <c r="J3" s="178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80"/>
      <c r="AA3" s="17"/>
      <c r="AB3" s="17"/>
      <c r="AC3" s="17"/>
      <c r="AD3" s="17"/>
      <c r="AH3" s="4" t="s">
        <v>49</v>
      </c>
      <c r="AP3" s="4"/>
    </row>
    <row r="4" spans="1:42" s="16" customFormat="1" ht="13.7" customHeight="1" x14ac:dyDescent="0.25">
      <c r="A4" s="3" t="s">
        <v>67</v>
      </c>
      <c r="B4" s="25" t="s">
        <v>67</v>
      </c>
      <c r="C4" s="12" t="s">
        <v>109</v>
      </c>
      <c r="D4" s="18">
        <v>10</v>
      </c>
      <c r="E4" s="13">
        <v>0.63606989055587515</v>
      </c>
      <c r="F4" s="12">
        <v>8.9</v>
      </c>
      <c r="G4" s="26">
        <v>4.0210843373493974</v>
      </c>
      <c r="H4" s="12">
        <v>18.285</v>
      </c>
      <c r="I4" s="26">
        <v>2.2133333333333334</v>
      </c>
      <c r="J4" s="26">
        <v>12.19</v>
      </c>
      <c r="K4" s="26">
        <v>11.79</v>
      </c>
      <c r="L4" s="26">
        <v>2899.23</v>
      </c>
      <c r="M4" s="26">
        <v>-357.8</v>
      </c>
      <c r="N4" s="14">
        <v>0.75</v>
      </c>
      <c r="O4" s="27">
        <v>217.44225</v>
      </c>
      <c r="P4" s="15">
        <v>8.9778540000000007</v>
      </c>
      <c r="Q4" s="15">
        <v>78.725999999999999</v>
      </c>
      <c r="R4" s="28">
        <v>8.4635595844227335E-2</v>
      </c>
      <c r="S4" s="26">
        <v>75.97</v>
      </c>
      <c r="T4" s="29">
        <v>6.25</v>
      </c>
      <c r="U4" s="26">
        <v>71.180000000000007</v>
      </c>
      <c r="W4" s="16">
        <v>15.690000000000001</v>
      </c>
      <c r="X4" s="19">
        <v>9.990000000000002</v>
      </c>
      <c r="Y4" s="20">
        <v>1.7526315789473688</v>
      </c>
      <c r="Z4" s="21">
        <v>435.19099999999992</v>
      </c>
      <c r="AA4" s="17">
        <v>289.923</v>
      </c>
      <c r="AB4" s="17">
        <v>-365.30297999999999</v>
      </c>
      <c r="AC4" s="17">
        <v>5.7</v>
      </c>
      <c r="AD4" s="17">
        <v>1652.5611000000001</v>
      </c>
      <c r="AF4" s="4" t="b">
        <v>0</v>
      </c>
      <c r="AG4" s="4" t="b">
        <v>1</v>
      </c>
      <c r="AH4" s="4" t="s">
        <v>110</v>
      </c>
      <c r="AJ4" s="16" t="s">
        <v>111</v>
      </c>
      <c r="AP4" s="4"/>
    </row>
    <row r="5" spans="1:42" s="16" customFormat="1" ht="13.7" customHeight="1" x14ac:dyDescent="0.25">
      <c r="A5" s="3" t="s">
        <v>5</v>
      </c>
      <c r="B5" s="25" t="s">
        <v>5</v>
      </c>
      <c r="C5" s="12" t="s">
        <v>109</v>
      </c>
      <c r="D5" s="18">
        <v>10</v>
      </c>
      <c r="E5" s="13">
        <v>0.81507222100743049</v>
      </c>
      <c r="F5" s="12">
        <v>20.7</v>
      </c>
      <c r="G5" s="26">
        <v>21.122448979591837</v>
      </c>
      <c r="H5" s="12">
        <v>21.27</v>
      </c>
      <c r="I5" s="26">
        <v>0.98</v>
      </c>
      <c r="J5" s="26">
        <v>14.18</v>
      </c>
      <c r="K5" s="26">
        <v>18.45</v>
      </c>
      <c r="L5" s="26">
        <v>200</v>
      </c>
      <c r="M5" s="26">
        <v>38.5</v>
      </c>
      <c r="N5" s="14">
        <v>0.97989999999999999</v>
      </c>
      <c r="O5" s="27">
        <v>19.597999999999999</v>
      </c>
      <c r="P5" s="15">
        <v>1.0656639999999999</v>
      </c>
      <c r="Q5" s="15">
        <v>22.056999999999999</v>
      </c>
      <c r="R5" s="28">
        <v>2.3712716733177378E-2</v>
      </c>
      <c r="S5" s="26">
        <v>52.24</v>
      </c>
      <c r="T5" s="29">
        <v>68</v>
      </c>
      <c r="U5" s="26">
        <v>53.42</v>
      </c>
      <c r="W5" s="16">
        <v>15.375</v>
      </c>
      <c r="X5" s="19">
        <v>-1.125</v>
      </c>
      <c r="Y5" s="20">
        <v>-6.8181818181818177E-2</v>
      </c>
      <c r="AA5" s="17">
        <v>20</v>
      </c>
      <c r="AB5" s="17">
        <v>4</v>
      </c>
      <c r="AC5" s="17">
        <v>16.5</v>
      </c>
      <c r="AD5" s="17">
        <v>330</v>
      </c>
      <c r="AF5" s="4" t="b">
        <v>0</v>
      </c>
      <c r="AG5" s="4" t="b">
        <v>1</v>
      </c>
      <c r="AH5" s="4" t="s">
        <v>49</v>
      </c>
      <c r="AJ5" s="16" t="s">
        <v>112</v>
      </c>
      <c r="AP5" s="4"/>
    </row>
    <row r="6" spans="1:42" s="16" customFormat="1" ht="13.7" customHeight="1" x14ac:dyDescent="0.25">
      <c r="A6" s="3" t="s">
        <v>68</v>
      </c>
      <c r="B6" s="25" t="s">
        <v>68</v>
      </c>
      <c r="C6" s="12" t="s">
        <v>109</v>
      </c>
      <c r="D6" s="18">
        <v>10</v>
      </c>
      <c r="E6" s="13">
        <v>0.24592001670423141</v>
      </c>
      <c r="F6" s="12">
        <v>7.8</v>
      </c>
      <c r="G6" s="26">
        <v>3.214285714285714</v>
      </c>
      <c r="H6" s="12">
        <v>18.315000000000001</v>
      </c>
      <c r="I6" s="26">
        <v>2.4266666666666667</v>
      </c>
      <c r="J6" s="26">
        <v>12.21</v>
      </c>
      <c r="K6" s="26">
        <v>11.73</v>
      </c>
      <c r="L6" s="26">
        <v>2390.9</v>
      </c>
      <c r="M6" s="26">
        <v>-427.2</v>
      </c>
      <c r="N6" s="14">
        <v>0.82400000000000007</v>
      </c>
      <c r="O6" s="27">
        <v>197.01016000000001</v>
      </c>
      <c r="P6" s="15">
        <v>4.1596450000000003</v>
      </c>
      <c r="Q6" s="15">
        <v>32.398000000000003</v>
      </c>
      <c r="R6" s="28">
        <v>3.4829967662033855E-2</v>
      </c>
      <c r="S6" s="26">
        <v>65.59</v>
      </c>
      <c r="T6" s="29">
        <v>40</v>
      </c>
      <c r="U6" s="26">
        <v>57.21</v>
      </c>
      <c r="W6" s="16">
        <v>15.885</v>
      </c>
      <c r="X6" s="19">
        <v>9.9849999999999994</v>
      </c>
      <c r="Y6" s="20">
        <v>1.692372881355932</v>
      </c>
      <c r="AA6" s="17">
        <v>239.09</v>
      </c>
      <c r="AB6" s="17">
        <v>-430.36200000000002</v>
      </c>
      <c r="AC6" s="17">
        <v>5.9</v>
      </c>
      <c r="AD6" s="17">
        <v>1410.6310000000001</v>
      </c>
      <c r="AF6" s="4" t="b">
        <v>0</v>
      </c>
      <c r="AG6" s="4" t="b">
        <v>1</v>
      </c>
      <c r="AH6" s="4" t="s">
        <v>110</v>
      </c>
      <c r="AJ6" s="16" t="s">
        <v>111</v>
      </c>
      <c r="AP6" s="4"/>
    </row>
    <row r="7" spans="1:42" s="16" customFormat="1" ht="13.7" customHeight="1" x14ac:dyDescent="0.25">
      <c r="A7" s="3" t="s">
        <v>9</v>
      </c>
      <c r="B7" s="25" t="s">
        <v>9</v>
      </c>
      <c r="C7" s="12" t="s">
        <v>109</v>
      </c>
      <c r="D7" s="18">
        <v>10</v>
      </c>
      <c r="E7" s="13">
        <v>0.69210931961922373</v>
      </c>
      <c r="F7" s="12">
        <v>9.6</v>
      </c>
      <c r="G7" s="26">
        <v>28.004667444574096</v>
      </c>
      <c r="H7" s="12">
        <v>16.484999999999999</v>
      </c>
      <c r="I7" s="26">
        <v>0.34279999999999999</v>
      </c>
      <c r="J7" s="26">
        <v>10.99</v>
      </c>
      <c r="K7" s="26">
        <v>10.1</v>
      </c>
      <c r="L7" s="26">
        <v>1000</v>
      </c>
      <c r="M7" s="26">
        <v>157</v>
      </c>
      <c r="N7" s="14">
        <v>0.9</v>
      </c>
      <c r="O7" s="27">
        <v>90</v>
      </c>
      <c r="P7" s="15">
        <v>0.67636200000000002</v>
      </c>
      <c r="Q7" s="15">
        <v>6.5220000000000002</v>
      </c>
      <c r="R7" s="28">
        <v>7.0115763038392743E-3</v>
      </c>
      <c r="S7" s="26">
        <v>54.89</v>
      </c>
      <c r="T7" s="29">
        <v>42.86</v>
      </c>
      <c r="U7" s="26">
        <v>60.9</v>
      </c>
      <c r="W7" s="16">
        <v>15.78</v>
      </c>
      <c r="X7" s="19">
        <v>8.5799999999999983</v>
      </c>
      <c r="Y7" s="20">
        <v>1.1916666666666664</v>
      </c>
      <c r="AA7" s="17">
        <v>100</v>
      </c>
      <c r="AB7" s="17">
        <v>-238.64000000000001</v>
      </c>
      <c r="AC7" s="17">
        <v>7.2</v>
      </c>
      <c r="AD7" s="17">
        <v>720</v>
      </c>
      <c r="AF7" s="4" t="b">
        <v>0</v>
      </c>
      <c r="AG7" s="4" t="b">
        <v>1</v>
      </c>
      <c r="AH7" s="4" t="s">
        <v>110</v>
      </c>
      <c r="AJ7" s="16" t="s">
        <v>111</v>
      </c>
      <c r="AP7" s="4"/>
    </row>
    <row r="8" spans="1:42" s="16" customFormat="1" ht="13.7" customHeight="1" x14ac:dyDescent="0.25">
      <c r="A8" s="3" t="s">
        <v>12</v>
      </c>
      <c r="B8" s="25" t="s">
        <v>12</v>
      </c>
      <c r="C8" s="12" t="s">
        <v>109</v>
      </c>
      <c r="D8" s="18">
        <v>10</v>
      </c>
      <c r="E8" s="13">
        <v>0.20010224342089816</v>
      </c>
      <c r="F8" s="12">
        <v>14.5</v>
      </c>
      <c r="G8" s="26">
        <v>7.7678571428571432</v>
      </c>
      <c r="H8" s="12">
        <v>19.365000000000002</v>
      </c>
      <c r="I8" s="26">
        <v>1.8666666666666665</v>
      </c>
      <c r="J8" s="26">
        <v>12.91</v>
      </c>
      <c r="K8" s="26">
        <v>12.05</v>
      </c>
      <c r="L8" s="26">
        <v>617.86</v>
      </c>
      <c r="M8" s="26">
        <v>0.2</v>
      </c>
      <c r="N8" s="14">
        <v>0.72689999999999999</v>
      </c>
      <c r="O8" s="27">
        <v>44.912243400000001</v>
      </c>
      <c r="P8" s="15">
        <v>2.4148170000000002</v>
      </c>
      <c r="Q8" s="15">
        <v>35.314999999999998</v>
      </c>
      <c r="R8" s="28">
        <v>3.7965933328746392E-2</v>
      </c>
      <c r="S8" s="26">
        <v>73.7</v>
      </c>
      <c r="T8" s="29">
        <v>25.64</v>
      </c>
      <c r="U8" s="26">
        <v>80.819999999999993</v>
      </c>
      <c r="X8" s="19"/>
      <c r="Y8" s="20"/>
      <c r="AA8" s="17">
        <v>61.786000000000001</v>
      </c>
      <c r="AB8" s="17">
        <v>-104.41834</v>
      </c>
      <c r="AC8" s="17">
        <v>8.6999999999999993</v>
      </c>
      <c r="AD8" s="17">
        <v>537.53819999999996</v>
      </c>
      <c r="AF8" s="4" t="b">
        <v>0</v>
      </c>
      <c r="AG8" s="4" t="b">
        <v>1</v>
      </c>
      <c r="AH8" s="4" t="s">
        <v>110</v>
      </c>
      <c r="AJ8" s="16" t="s">
        <v>112</v>
      </c>
      <c r="AP8" s="4"/>
    </row>
    <row r="9" spans="1:42" s="16" customFormat="1" ht="13.7" customHeight="1" x14ac:dyDescent="0.25">
      <c r="A9" s="3" t="s">
        <v>31</v>
      </c>
      <c r="B9" s="25" t="s">
        <v>31</v>
      </c>
      <c r="C9" s="12" t="s">
        <v>109</v>
      </c>
      <c r="D9" s="18">
        <v>10</v>
      </c>
      <c r="E9" s="13">
        <v>0.23647640169999123</v>
      </c>
      <c r="F9" s="12">
        <v>13.5</v>
      </c>
      <c r="G9" s="26">
        <v>8.4375</v>
      </c>
      <c r="H9" s="12">
        <v>19.350000000000001</v>
      </c>
      <c r="I9" s="26">
        <v>1.5999999999999999</v>
      </c>
      <c r="J9" s="26">
        <v>12.9</v>
      </c>
      <c r="K9" s="26">
        <v>11.94</v>
      </c>
      <c r="L9" s="26">
        <v>501</v>
      </c>
      <c r="M9" s="26">
        <v>-80.7</v>
      </c>
      <c r="N9" s="14">
        <v>0.80049999999999999</v>
      </c>
      <c r="O9" s="27">
        <v>40.105049999999999</v>
      </c>
      <c r="P9" s="15">
        <v>1.642439</v>
      </c>
      <c r="Q9" s="15">
        <v>22.422000000000001</v>
      </c>
      <c r="R9" s="28">
        <v>2.4105115591027938E-2</v>
      </c>
      <c r="S9" s="26">
        <v>61.81</v>
      </c>
      <c r="T9" s="29">
        <v>47.73</v>
      </c>
      <c r="U9" s="26">
        <v>61.29</v>
      </c>
      <c r="X9" s="19"/>
      <c r="Y9" s="20"/>
      <c r="AA9" s="17">
        <v>50.1</v>
      </c>
      <c r="AB9" s="17">
        <v>20.040000000000003</v>
      </c>
      <c r="AC9" s="17">
        <v>8.6999999999999993</v>
      </c>
      <c r="AD9" s="17">
        <v>435.87</v>
      </c>
      <c r="AF9" s="4" t="b">
        <v>0</v>
      </c>
      <c r="AG9" s="4" t="b">
        <v>1</v>
      </c>
      <c r="AH9" s="4" t="s">
        <v>49</v>
      </c>
      <c r="AJ9" s="16" t="s">
        <v>112</v>
      </c>
      <c r="AP9" s="4"/>
    </row>
    <row r="10" spans="1:42" s="16" customFormat="1" ht="13.7" customHeight="1" x14ac:dyDescent="0.25">
      <c r="A10" s="55" t="s">
        <v>35</v>
      </c>
      <c r="B10" s="25" t="s">
        <v>35</v>
      </c>
      <c r="C10" s="12" t="s">
        <v>109</v>
      </c>
      <c r="D10" s="18">
        <v>10</v>
      </c>
      <c r="E10" s="13">
        <v>0.39137179294569535</v>
      </c>
      <c r="F10" s="12">
        <v>22.5</v>
      </c>
      <c r="G10" s="26">
        <v>14.180672268907562</v>
      </c>
      <c r="H10" s="12">
        <v>19.695</v>
      </c>
      <c r="I10" s="26">
        <v>1.5866666666666667</v>
      </c>
      <c r="J10" s="26">
        <v>13.13</v>
      </c>
      <c r="K10" s="26">
        <v>11.72</v>
      </c>
      <c r="L10" s="26">
        <v>668.53</v>
      </c>
      <c r="M10" s="26">
        <v>-67.3</v>
      </c>
      <c r="N10" s="14">
        <v>0.25950000000000001</v>
      </c>
      <c r="O10" s="27">
        <v>17.348353499999998</v>
      </c>
      <c r="P10" s="15">
        <v>0.59181099999999998</v>
      </c>
      <c r="Q10" s="15">
        <v>13.292</v>
      </c>
      <c r="R10" s="28">
        <v>1.4289768817944132E-2</v>
      </c>
      <c r="S10" s="26">
        <v>48.84</v>
      </c>
      <c r="T10" s="29">
        <v>76.739999999999995</v>
      </c>
      <c r="U10" s="26">
        <v>69.42</v>
      </c>
      <c r="X10" s="19"/>
      <c r="Y10" s="20"/>
      <c r="AA10" s="17">
        <v>66.852999999999994</v>
      </c>
      <c r="AB10" s="17">
        <v>16.044719999999998</v>
      </c>
      <c r="AC10" s="17">
        <v>10.8</v>
      </c>
      <c r="AD10" s="17">
        <v>722.01239999999996</v>
      </c>
      <c r="AF10" s="4" t="b">
        <v>0</v>
      </c>
      <c r="AG10" s="4" t="b">
        <v>1</v>
      </c>
      <c r="AH10" s="4" t="s">
        <v>49</v>
      </c>
      <c r="AJ10" s="16" t="s">
        <v>112</v>
      </c>
      <c r="AP10" s="4"/>
    </row>
    <row r="11" spans="1:42" s="16" customFormat="1" ht="13.7" customHeight="1" x14ac:dyDescent="0.25">
      <c r="A11" s="55" t="s">
        <v>69</v>
      </c>
      <c r="B11" s="25" t="s">
        <v>69</v>
      </c>
      <c r="C11" s="12" t="s">
        <v>109</v>
      </c>
      <c r="D11" s="18">
        <v>10</v>
      </c>
      <c r="E11" s="13">
        <v>0.65481450326562562</v>
      </c>
      <c r="F11" s="12">
        <v>9.8000000000000007</v>
      </c>
      <c r="G11" s="26">
        <v>6.6353705877042533</v>
      </c>
      <c r="H11" s="12">
        <v>18.254999999999999</v>
      </c>
      <c r="I11" s="26">
        <v>1.4769333333333332</v>
      </c>
      <c r="J11" s="26">
        <v>12.17</v>
      </c>
      <c r="K11" s="26">
        <v>11.23</v>
      </c>
      <c r="L11" s="26">
        <v>1200</v>
      </c>
      <c r="M11" s="26">
        <v>-110.1</v>
      </c>
      <c r="N11" s="14">
        <v>0.7208</v>
      </c>
      <c r="O11" s="27">
        <v>86.496000000000009</v>
      </c>
      <c r="P11" s="15">
        <v>3.1833990000000001</v>
      </c>
      <c r="Q11" s="15">
        <v>31.353999999999999</v>
      </c>
      <c r="R11" s="28">
        <v>3.3707599422044862E-2</v>
      </c>
      <c r="S11" s="26">
        <v>75.069999999999993</v>
      </c>
      <c r="T11" s="29">
        <v>14.29</v>
      </c>
      <c r="U11" s="26">
        <v>78.63</v>
      </c>
      <c r="W11" s="16">
        <v>13.335000000000001</v>
      </c>
      <c r="X11" s="19">
        <v>6.2350000000000012</v>
      </c>
      <c r="Y11" s="20">
        <v>0.8781690140845072</v>
      </c>
      <c r="AA11" s="17">
        <v>120</v>
      </c>
      <c r="AB11" s="17">
        <v>-49.44</v>
      </c>
      <c r="AC11" s="17">
        <v>7.1</v>
      </c>
      <c r="AD11" s="17">
        <v>852</v>
      </c>
      <c r="AF11" s="4" t="b">
        <v>0</v>
      </c>
      <c r="AG11" s="4" t="b">
        <v>1</v>
      </c>
      <c r="AH11" s="4" t="s">
        <v>110</v>
      </c>
      <c r="AJ11" s="16" t="s">
        <v>111</v>
      </c>
      <c r="AP11" s="4"/>
    </row>
    <row r="12" spans="1:42" s="16" customFormat="1" ht="13.7" customHeight="1" x14ac:dyDescent="0.25">
      <c r="A12" s="55" t="s">
        <v>70</v>
      </c>
      <c r="B12" s="25" t="s">
        <v>70</v>
      </c>
      <c r="C12" s="12" t="s">
        <v>109</v>
      </c>
      <c r="D12" s="18">
        <v>10</v>
      </c>
      <c r="E12" s="13">
        <v>0.64737963059902415</v>
      </c>
      <c r="F12" s="12">
        <v>9.3000000000000007</v>
      </c>
      <c r="G12" s="26">
        <v>4.0789473684210531</v>
      </c>
      <c r="H12" s="12">
        <v>17.850000000000001</v>
      </c>
      <c r="I12" s="26">
        <v>2.2799999999999998</v>
      </c>
      <c r="J12" s="26">
        <v>11.9</v>
      </c>
      <c r="K12" s="26">
        <v>12.07</v>
      </c>
      <c r="L12" s="26">
        <v>1447.54</v>
      </c>
      <c r="M12" s="26">
        <v>-189.4</v>
      </c>
      <c r="N12" s="14">
        <v>0.98619999999999997</v>
      </c>
      <c r="O12" s="27">
        <v>142.75639480000001</v>
      </c>
      <c r="P12" s="15">
        <v>0.52987899999999999</v>
      </c>
      <c r="Q12" s="15">
        <v>4.9420000000000002</v>
      </c>
      <c r="R12" s="28">
        <v>5.3129730287601491E-3</v>
      </c>
      <c r="S12" s="26">
        <v>62.01</v>
      </c>
      <c r="T12" s="29">
        <v>60</v>
      </c>
      <c r="U12" s="26">
        <v>67.84</v>
      </c>
      <c r="W12" s="16">
        <v>15.51</v>
      </c>
      <c r="X12" s="19">
        <v>8.51</v>
      </c>
      <c r="Y12" s="20">
        <v>1.2157142857142857</v>
      </c>
      <c r="AA12" s="17">
        <v>144.75399999999999</v>
      </c>
      <c r="AB12" s="17">
        <v>-195.4179</v>
      </c>
      <c r="AC12" s="17">
        <v>7</v>
      </c>
      <c r="AD12" s="17">
        <v>1013.2779999999999</v>
      </c>
      <c r="AF12" s="4" t="b">
        <v>0</v>
      </c>
      <c r="AG12" s="4" t="b">
        <v>1</v>
      </c>
      <c r="AH12" s="4" t="s">
        <v>110</v>
      </c>
      <c r="AJ12" s="16" t="s">
        <v>111</v>
      </c>
      <c r="AP12" s="4"/>
    </row>
    <row r="13" spans="1:42" s="16" customFormat="1" ht="13.7" customHeight="1" x14ac:dyDescent="0.25">
      <c r="A13" s="55" t="s">
        <v>71</v>
      </c>
      <c r="B13" s="25" t="s">
        <v>71</v>
      </c>
      <c r="C13" s="12" t="s">
        <v>109</v>
      </c>
      <c r="D13" s="18">
        <v>10</v>
      </c>
      <c r="E13" s="13">
        <v>0.27702114202955846</v>
      </c>
      <c r="F13" s="12">
        <v>7.8</v>
      </c>
      <c r="G13" s="26">
        <v>3.1967213114754101</v>
      </c>
      <c r="H13" s="12">
        <v>18.585000000000001</v>
      </c>
      <c r="I13" s="26">
        <v>2.44</v>
      </c>
      <c r="J13" s="26">
        <v>12.39</v>
      </c>
      <c r="K13" s="26">
        <v>11.13</v>
      </c>
      <c r="L13" s="26">
        <v>2242.61</v>
      </c>
      <c r="M13" s="26">
        <v>-296.39999999999998</v>
      </c>
      <c r="N13" s="14">
        <v>0.91110000000000002</v>
      </c>
      <c r="O13" s="27">
        <v>204.32419710000002</v>
      </c>
      <c r="P13" s="15">
        <v>4.6414160000000004</v>
      </c>
      <c r="Q13" s="15">
        <v>36.454999999999998</v>
      </c>
      <c r="R13" s="28">
        <v>3.91915078436769E-2</v>
      </c>
      <c r="S13" s="26">
        <v>61.51</v>
      </c>
      <c r="T13" s="29">
        <v>66.67</v>
      </c>
      <c r="U13" s="26">
        <v>60.64</v>
      </c>
      <c r="W13" s="16">
        <v>15.600000000000001</v>
      </c>
      <c r="X13" s="19">
        <v>9.8000000000000007</v>
      </c>
      <c r="Y13" s="20">
        <v>1.6896551724137934</v>
      </c>
      <c r="AA13" s="17">
        <v>224.26100000000002</v>
      </c>
      <c r="AB13" s="17">
        <v>-302.75235000000004</v>
      </c>
      <c r="AC13" s="17">
        <v>5.8</v>
      </c>
      <c r="AD13" s="17">
        <v>1300.7138</v>
      </c>
      <c r="AF13" s="4" t="b">
        <v>0</v>
      </c>
      <c r="AG13" s="4" t="b">
        <v>1</v>
      </c>
      <c r="AH13" s="4" t="s">
        <v>110</v>
      </c>
      <c r="AJ13" s="16" t="s">
        <v>111</v>
      </c>
      <c r="AP13" s="4"/>
    </row>
    <row r="14" spans="1:42" s="16" customFormat="1" ht="13.7" customHeight="1" x14ac:dyDescent="0.25">
      <c r="A14" s="55" t="s">
        <v>14</v>
      </c>
      <c r="B14" s="25" t="s">
        <v>14</v>
      </c>
      <c r="C14" s="12" t="s">
        <v>109</v>
      </c>
      <c r="D14" s="18">
        <v>11</v>
      </c>
      <c r="E14" s="13">
        <v>0.23246151615345506</v>
      </c>
      <c r="F14" s="12">
        <v>9.1</v>
      </c>
      <c r="G14" s="26">
        <v>4.0147058823529411</v>
      </c>
      <c r="H14" s="12">
        <v>18.330000000000002</v>
      </c>
      <c r="I14" s="26">
        <v>2.2666666666666666</v>
      </c>
      <c r="J14" s="26">
        <v>12.22</v>
      </c>
      <c r="K14" s="26">
        <v>11.34</v>
      </c>
      <c r="L14" s="26">
        <v>1432.56</v>
      </c>
      <c r="M14" s="26">
        <v>-177.5</v>
      </c>
      <c r="N14" s="14">
        <v>0.78029999999999999</v>
      </c>
      <c r="O14" s="27">
        <v>101.62059709090909</v>
      </c>
      <c r="P14" s="15">
        <v>4.2539759999999998</v>
      </c>
      <c r="Q14" s="15">
        <v>39.223999999999997</v>
      </c>
      <c r="R14" s="28">
        <v>4.2168363836521262E-2</v>
      </c>
      <c r="S14" s="26">
        <v>59.46</v>
      </c>
      <c r="T14" s="29">
        <v>71.430000000000007</v>
      </c>
      <c r="U14" s="26">
        <v>78.11</v>
      </c>
      <c r="W14" s="16">
        <v>15.524999999999999</v>
      </c>
      <c r="X14" s="19">
        <v>9.3249999999999993</v>
      </c>
      <c r="Y14" s="20">
        <v>1.504032258064516</v>
      </c>
      <c r="AA14" s="17">
        <v>143.256</v>
      </c>
      <c r="AB14" s="17">
        <v>-183.36768000000001</v>
      </c>
      <c r="AC14" s="17">
        <v>6.2</v>
      </c>
      <c r="AD14" s="17">
        <v>888.18720000000008</v>
      </c>
      <c r="AF14" s="4" t="b">
        <v>0</v>
      </c>
      <c r="AG14" s="4" t="b">
        <v>1</v>
      </c>
      <c r="AH14" s="4" t="s">
        <v>110</v>
      </c>
      <c r="AJ14" s="16" t="s">
        <v>111</v>
      </c>
      <c r="AP14" s="4"/>
    </row>
    <row r="15" spans="1:42" s="16" customFormat="1" ht="13.7" customHeight="1" x14ac:dyDescent="0.25">
      <c r="A15" s="55" t="s">
        <v>15</v>
      </c>
      <c r="B15" s="25" t="s">
        <v>15</v>
      </c>
      <c r="C15" s="12" t="s">
        <v>109</v>
      </c>
      <c r="D15" s="18">
        <v>10</v>
      </c>
      <c r="E15" s="13">
        <v>0.20123986711341205</v>
      </c>
      <c r="F15" s="12">
        <v>6.9</v>
      </c>
      <c r="G15" s="26">
        <v>2.9571428571428573</v>
      </c>
      <c r="H15" s="12">
        <v>17.805</v>
      </c>
      <c r="I15" s="26">
        <v>2.3333333333333335</v>
      </c>
      <c r="J15" s="26">
        <v>11.87</v>
      </c>
      <c r="K15" s="26">
        <v>11.09</v>
      </c>
      <c r="L15" s="26">
        <v>7761</v>
      </c>
      <c r="M15" s="26">
        <v>-1177.0999999999999</v>
      </c>
      <c r="N15" s="14">
        <v>0.46029999999999999</v>
      </c>
      <c r="O15" s="27">
        <v>357.23883000000001</v>
      </c>
      <c r="P15" s="15">
        <v>11.735830999999999</v>
      </c>
      <c r="Q15" s="15">
        <v>81.552000000000007</v>
      </c>
      <c r="R15" s="28">
        <v>8.7673730562818228E-2</v>
      </c>
      <c r="S15" s="26">
        <v>61.89</v>
      </c>
      <c r="T15" s="29">
        <v>55.56</v>
      </c>
      <c r="U15" s="26">
        <v>57.15</v>
      </c>
      <c r="W15" s="16">
        <v>15.330000000000002</v>
      </c>
      <c r="X15" s="19">
        <v>9.4300000000000015</v>
      </c>
      <c r="Y15" s="20">
        <v>1.5983050847457629</v>
      </c>
      <c r="AA15" s="17">
        <v>776.14700000000005</v>
      </c>
      <c r="AB15" s="17">
        <v>-1203.0278500000002</v>
      </c>
      <c r="AC15" s="17">
        <v>5.9</v>
      </c>
      <c r="AD15" s="17">
        <v>4579.2673000000004</v>
      </c>
      <c r="AF15" s="4" t="b">
        <v>0</v>
      </c>
      <c r="AG15" s="4" t="b">
        <v>1</v>
      </c>
      <c r="AH15" s="4" t="s">
        <v>110</v>
      </c>
      <c r="AJ15" s="16" t="s">
        <v>111</v>
      </c>
      <c r="AP15" s="4"/>
    </row>
    <row r="16" spans="1:42" s="16" customFormat="1" ht="13.7" customHeight="1" x14ac:dyDescent="0.25">
      <c r="A16" s="55" t="s">
        <v>72</v>
      </c>
      <c r="B16" s="25" t="s">
        <v>72</v>
      </c>
      <c r="C16" s="12" t="s">
        <v>109</v>
      </c>
      <c r="D16" s="18">
        <v>10</v>
      </c>
      <c r="E16" s="13">
        <v>0.83627088009537831</v>
      </c>
      <c r="F16" s="12">
        <v>19.399999999999999</v>
      </c>
      <c r="G16" s="26">
        <v>3.7212276214833753</v>
      </c>
      <c r="H16" s="12">
        <v>32.325000000000003</v>
      </c>
      <c r="I16" s="26">
        <v>5.2133333333333338</v>
      </c>
      <c r="J16" s="26">
        <v>21.55</v>
      </c>
      <c r="K16" s="26">
        <v>11.62</v>
      </c>
      <c r="L16" s="26">
        <v>1823.98</v>
      </c>
      <c r="M16" s="26">
        <v>995.5</v>
      </c>
      <c r="N16" s="14">
        <v>0.79479999999999995</v>
      </c>
      <c r="O16" s="27">
        <v>144.96993040000001</v>
      </c>
      <c r="P16" s="15">
        <v>3.4609890000000001</v>
      </c>
      <c r="Q16" s="15">
        <v>67.346999999999994</v>
      </c>
      <c r="R16" s="28">
        <v>7.2402427067565708E-2</v>
      </c>
      <c r="S16" s="26">
        <v>65.75</v>
      </c>
      <c r="T16" s="29">
        <v>38.1</v>
      </c>
      <c r="U16" s="26">
        <v>58.43</v>
      </c>
      <c r="W16" s="16">
        <v>26.82</v>
      </c>
      <c r="X16" s="19">
        <v>13.42</v>
      </c>
      <c r="Y16" s="20">
        <v>1.0014925373134329</v>
      </c>
      <c r="AA16" s="17">
        <v>182.39699999999999</v>
      </c>
      <c r="AB16" s="17">
        <v>134.97378</v>
      </c>
      <c r="AC16" s="17">
        <v>13.4</v>
      </c>
      <c r="AD16" s="17">
        <v>2444.1197999999999</v>
      </c>
      <c r="AF16" s="4" t="b">
        <v>0</v>
      </c>
      <c r="AG16" s="4" t="b">
        <v>1</v>
      </c>
      <c r="AH16" s="4" t="s">
        <v>49</v>
      </c>
      <c r="AJ16" s="16" t="s">
        <v>111</v>
      </c>
      <c r="AP16" s="4"/>
    </row>
    <row r="17" spans="1:42" s="16" customFormat="1" ht="13.7" customHeight="1" x14ac:dyDescent="0.25">
      <c r="A17" s="55" t="s">
        <v>17</v>
      </c>
      <c r="B17" s="25" t="s">
        <v>17</v>
      </c>
      <c r="C17" s="12" t="s">
        <v>109</v>
      </c>
      <c r="D17" s="18">
        <v>10</v>
      </c>
      <c r="E17" s="13">
        <v>0.70020579165607588</v>
      </c>
      <c r="F17" s="12">
        <v>9.6999999999999993</v>
      </c>
      <c r="G17" s="26">
        <v>7.424984690753214</v>
      </c>
      <c r="H17" s="12">
        <v>18.164999999999999</v>
      </c>
      <c r="I17" s="26">
        <v>1.3064</v>
      </c>
      <c r="J17" s="26">
        <v>12.11</v>
      </c>
      <c r="K17" s="26">
        <v>11.23</v>
      </c>
      <c r="L17" s="26">
        <v>1500</v>
      </c>
      <c r="M17" s="26">
        <v>-139</v>
      </c>
      <c r="N17" s="14">
        <v>0.82969999999999999</v>
      </c>
      <c r="O17" s="27">
        <v>124.455</v>
      </c>
      <c r="P17" s="15">
        <v>5.4233269999999996</v>
      </c>
      <c r="Q17" s="15">
        <v>52.277999999999999</v>
      </c>
      <c r="R17" s="28">
        <v>5.6202267097839549E-2</v>
      </c>
      <c r="S17" s="26">
        <v>73.459999999999994</v>
      </c>
      <c r="T17" s="29">
        <v>7.14</v>
      </c>
      <c r="U17" s="26">
        <v>66.83</v>
      </c>
      <c r="W17" s="16">
        <v>13.335000000000001</v>
      </c>
      <c r="X17" s="19">
        <v>6.6350000000000007</v>
      </c>
      <c r="Y17" s="20">
        <v>0.99029850746268666</v>
      </c>
      <c r="AA17" s="17">
        <v>150</v>
      </c>
      <c r="AB17" s="17">
        <v>-45.6</v>
      </c>
      <c r="AC17" s="17">
        <v>6.7</v>
      </c>
      <c r="AD17" s="17">
        <v>1005</v>
      </c>
      <c r="AF17" s="4" t="b">
        <v>0</v>
      </c>
      <c r="AG17" s="4" t="b">
        <v>1</v>
      </c>
      <c r="AH17" s="4" t="s">
        <v>110</v>
      </c>
      <c r="AJ17" s="16" t="s">
        <v>111</v>
      </c>
      <c r="AP17" s="4"/>
    </row>
    <row r="18" spans="1:42" s="16" customFormat="1" ht="13.7" customHeight="1" x14ac:dyDescent="0.25">
      <c r="A18" s="55" t="s">
        <v>73</v>
      </c>
      <c r="B18" s="25" t="s">
        <v>73</v>
      </c>
      <c r="C18" s="12" t="s">
        <v>109</v>
      </c>
      <c r="D18" s="18">
        <v>10</v>
      </c>
      <c r="E18" s="13">
        <v>0.66334230202094091</v>
      </c>
      <c r="F18" s="12">
        <v>7.6</v>
      </c>
      <c r="G18" s="26">
        <v>22.8</v>
      </c>
      <c r="H18" s="12">
        <v>14.399999999999999</v>
      </c>
      <c r="I18" s="26">
        <v>0.33333333333333331</v>
      </c>
      <c r="J18" s="26">
        <v>9.6</v>
      </c>
      <c r="K18" s="26">
        <v>12.08</v>
      </c>
      <c r="L18" s="26">
        <v>1000</v>
      </c>
      <c r="M18" s="26">
        <v>174.3</v>
      </c>
      <c r="N18" s="14">
        <v>0.8992</v>
      </c>
      <c r="O18" s="27">
        <v>89.92</v>
      </c>
      <c r="P18" s="15">
        <v>0.60750700000000002</v>
      </c>
      <c r="Q18" s="15">
        <v>4.6050000000000004</v>
      </c>
      <c r="R18" s="28">
        <v>4.9506760011008679E-3</v>
      </c>
      <c r="S18" s="26">
        <v>59.04</v>
      </c>
      <c r="T18" s="29">
        <v>71.430000000000007</v>
      </c>
      <c r="U18" s="26">
        <v>62.95</v>
      </c>
      <c r="W18" s="16">
        <v>10.02</v>
      </c>
      <c r="X18" s="19">
        <v>3.7199999999999998</v>
      </c>
      <c r="Y18" s="20">
        <v>0.59047619047619049</v>
      </c>
      <c r="AA18" s="17">
        <v>100</v>
      </c>
      <c r="AB18" s="17">
        <v>24</v>
      </c>
      <c r="AC18" s="17">
        <v>6.3</v>
      </c>
      <c r="AD18" s="17">
        <v>630</v>
      </c>
      <c r="AF18" s="4" t="b">
        <v>0</v>
      </c>
      <c r="AG18" s="4" t="b">
        <v>1</v>
      </c>
      <c r="AH18" s="4" t="s">
        <v>49</v>
      </c>
      <c r="AJ18" s="16" t="s">
        <v>111</v>
      </c>
      <c r="AP18" s="4"/>
    </row>
    <row r="19" spans="1:42" s="16" customFormat="1" ht="13.7" customHeight="1" x14ac:dyDescent="0.25">
      <c r="A19" s="55" t="s">
        <v>34</v>
      </c>
      <c r="B19" s="25" t="s">
        <v>34</v>
      </c>
      <c r="C19" s="12" t="s">
        <v>109</v>
      </c>
      <c r="D19" s="18">
        <v>10</v>
      </c>
      <c r="E19" s="13">
        <v>0.21545437783748442</v>
      </c>
      <c r="F19" s="12">
        <v>9.4</v>
      </c>
      <c r="G19" s="26">
        <v>23.500000000000004</v>
      </c>
      <c r="H19" s="12">
        <v>17.205000000000002</v>
      </c>
      <c r="I19" s="26">
        <v>0.39999999999999997</v>
      </c>
      <c r="J19" s="26">
        <v>11.47</v>
      </c>
      <c r="K19" s="26">
        <v>11.56</v>
      </c>
      <c r="L19" s="26">
        <v>982</v>
      </c>
      <c r="M19" s="26">
        <v>-228.4</v>
      </c>
      <c r="N19" s="14">
        <v>0.49060000000000004</v>
      </c>
      <c r="O19" s="27">
        <v>48.176920000000003</v>
      </c>
      <c r="P19" s="15">
        <v>0.54061999999999999</v>
      </c>
      <c r="Q19" s="15">
        <v>5.0789999999999997</v>
      </c>
      <c r="R19" s="28">
        <v>5.4602569836246046E-3</v>
      </c>
      <c r="S19" s="26">
        <v>55.96</v>
      </c>
      <c r="T19" s="29">
        <v>60</v>
      </c>
      <c r="U19" s="26">
        <v>64.67</v>
      </c>
      <c r="W19" s="16">
        <v>13.245000000000001</v>
      </c>
      <c r="X19" s="19">
        <v>6.0450000000000008</v>
      </c>
      <c r="Y19" s="20">
        <v>0.83958333333333346</v>
      </c>
      <c r="AA19" s="17">
        <v>98.2</v>
      </c>
      <c r="AB19" s="17">
        <v>33.388000000000005</v>
      </c>
      <c r="AC19" s="17">
        <v>7.2</v>
      </c>
      <c r="AD19" s="17">
        <v>707.04000000000008</v>
      </c>
      <c r="AF19" s="4" t="b">
        <v>0</v>
      </c>
      <c r="AG19" s="4" t="b">
        <v>1</v>
      </c>
      <c r="AH19" s="4" t="s">
        <v>49</v>
      </c>
      <c r="AJ19" s="16" t="s">
        <v>111</v>
      </c>
      <c r="AP19" s="4"/>
    </row>
    <row r="20" spans="1:42" s="16" customFormat="1" ht="13.7" customHeight="1" x14ac:dyDescent="0.25">
      <c r="A20" s="55" t="s">
        <v>19</v>
      </c>
      <c r="B20" s="25" t="s">
        <v>19</v>
      </c>
      <c r="C20" s="12" t="s">
        <v>109</v>
      </c>
      <c r="D20" s="18">
        <v>10</v>
      </c>
      <c r="E20" s="13">
        <v>0.65855311670556238</v>
      </c>
      <c r="F20" s="12">
        <v>8.3000000000000007</v>
      </c>
      <c r="G20" s="26">
        <v>20.750000000000004</v>
      </c>
      <c r="H20" s="12">
        <v>14.73</v>
      </c>
      <c r="I20" s="26">
        <v>0.39999999999999997</v>
      </c>
      <c r="J20" s="26">
        <v>9.82</v>
      </c>
      <c r="K20" s="26">
        <v>12.22</v>
      </c>
      <c r="L20" s="26">
        <v>750</v>
      </c>
      <c r="M20" s="26">
        <v>141</v>
      </c>
      <c r="N20" s="14">
        <v>0.89949999999999997</v>
      </c>
      <c r="O20" s="27">
        <v>67.462500000000006</v>
      </c>
      <c r="P20" s="15">
        <v>0.32261699999999999</v>
      </c>
      <c r="Q20" s="15">
        <v>2.6779999999999999</v>
      </c>
      <c r="R20" s="28">
        <v>2.8790250447227194E-3</v>
      </c>
      <c r="S20" s="26">
        <v>56.27</v>
      </c>
      <c r="T20" s="29">
        <v>85.71</v>
      </c>
      <c r="U20" s="26">
        <v>50.83</v>
      </c>
      <c r="W20" s="16">
        <v>9.84</v>
      </c>
      <c r="X20" s="19">
        <v>2.6399999999999997</v>
      </c>
      <c r="Y20" s="20">
        <v>0.36666666666666664</v>
      </c>
      <c r="AA20" s="17">
        <v>75</v>
      </c>
      <c r="AB20" s="17">
        <v>15</v>
      </c>
      <c r="AC20" s="17">
        <v>7.2</v>
      </c>
      <c r="AD20" s="17">
        <v>540</v>
      </c>
      <c r="AF20" s="4" t="b">
        <v>0</v>
      </c>
      <c r="AG20" s="4" t="b">
        <v>1</v>
      </c>
      <c r="AH20" s="4" t="s">
        <v>49</v>
      </c>
      <c r="AJ20" s="16" t="s">
        <v>111</v>
      </c>
      <c r="AP20" s="4"/>
    </row>
    <row r="21" spans="1:42" s="16" customFormat="1" ht="13.7" customHeight="1" x14ac:dyDescent="0.25">
      <c r="A21" s="55" t="s">
        <v>18</v>
      </c>
      <c r="B21" s="25" t="s">
        <v>18</v>
      </c>
      <c r="C21" s="12" t="s">
        <v>109</v>
      </c>
      <c r="D21" s="18">
        <v>10</v>
      </c>
      <c r="E21" s="13">
        <v>0.56562256784643472</v>
      </c>
      <c r="F21" s="12">
        <v>11.5</v>
      </c>
      <c r="G21" s="26">
        <v>27.822580645161292</v>
      </c>
      <c r="H21" s="12">
        <v>16.184999999999999</v>
      </c>
      <c r="I21" s="26">
        <v>0.41333333333333333</v>
      </c>
      <c r="J21" s="26">
        <v>10.79</v>
      </c>
      <c r="K21" s="26">
        <v>13.97</v>
      </c>
      <c r="L21" s="26">
        <v>500</v>
      </c>
      <c r="M21" s="26">
        <v>179.5</v>
      </c>
      <c r="N21" s="14">
        <v>0.99900000000000011</v>
      </c>
      <c r="O21" s="27">
        <v>49.95</v>
      </c>
      <c r="P21" s="15">
        <v>0.71179300000000001</v>
      </c>
      <c r="Q21" s="15">
        <v>8.2750000000000004</v>
      </c>
      <c r="R21" s="28">
        <v>8.8961658868859234E-3</v>
      </c>
      <c r="S21" s="26">
        <v>50.42</v>
      </c>
      <c r="T21" s="29">
        <v>79.17</v>
      </c>
      <c r="U21" s="26">
        <v>62.95</v>
      </c>
      <c r="W21" s="16">
        <v>11.25</v>
      </c>
      <c r="X21" s="19">
        <v>3.25</v>
      </c>
      <c r="Y21" s="20">
        <v>0.40625</v>
      </c>
      <c r="AA21" s="17">
        <v>50</v>
      </c>
      <c r="AB21" s="17">
        <v>15</v>
      </c>
      <c r="AC21" s="17">
        <v>8</v>
      </c>
      <c r="AD21" s="17">
        <v>400</v>
      </c>
      <c r="AF21" s="4" t="b">
        <v>0</v>
      </c>
      <c r="AG21" s="4" t="b">
        <v>1</v>
      </c>
      <c r="AH21" s="4" t="s">
        <v>49</v>
      </c>
      <c r="AJ21" s="16" t="s">
        <v>111</v>
      </c>
      <c r="AP21" s="4"/>
    </row>
    <row r="22" spans="1:42" s="16" customFormat="1" ht="13.7" customHeight="1" x14ac:dyDescent="0.25">
      <c r="A22" s="55" t="s">
        <v>20</v>
      </c>
      <c r="B22" s="25" t="s">
        <v>20</v>
      </c>
      <c r="C22" s="12" t="s">
        <v>109</v>
      </c>
      <c r="D22" s="18">
        <v>10</v>
      </c>
      <c r="E22" s="13">
        <v>0.21797815600833251</v>
      </c>
      <c r="F22" s="12">
        <v>9.3000000000000007</v>
      </c>
      <c r="G22" s="26">
        <v>17.012195121951223</v>
      </c>
      <c r="H22" s="12">
        <v>16.32</v>
      </c>
      <c r="I22" s="26">
        <v>0.54666666666666663</v>
      </c>
      <c r="J22" s="26">
        <v>10.88</v>
      </c>
      <c r="K22" s="26">
        <v>11.99</v>
      </c>
      <c r="L22" s="26">
        <v>1000</v>
      </c>
      <c r="M22" s="26">
        <v>137</v>
      </c>
      <c r="N22" s="14">
        <v>0.75</v>
      </c>
      <c r="O22" s="27">
        <v>75</v>
      </c>
      <c r="P22" s="15">
        <v>5.5129999999999998E-2</v>
      </c>
      <c r="Q22" s="15">
        <v>0.51300000000000001</v>
      </c>
      <c r="R22" s="28">
        <v>5.5150853171872854E-4</v>
      </c>
      <c r="S22" s="26">
        <v>57.24</v>
      </c>
      <c r="T22" s="29">
        <v>55.56</v>
      </c>
      <c r="U22" s="26">
        <v>61.32</v>
      </c>
      <c r="W22" s="16">
        <v>12.285</v>
      </c>
      <c r="X22" s="19">
        <v>4.4850000000000003</v>
      </c>
      <c r="Y22" s="20">
        <v>0.57500000000000007</v>
      </c>
      <c r="AA22" s="17">
        <v>100</v>
      </c>
      <c r="AB22" s="17">
        <v>41</v>
      </c>
      <c r="AC22" s="17">
        <v>7.8</v>
      </c>
      <c r="AD22" s="17">
        <v>780</v>
      </c>
      <c r="AF22" s="4" t="b">
        <v>0</v>
      </c>
      <c r="AG22" s="4" t="b">
        <v>1</v>
      </c>
      <c r="AH22" s="4" t="s">
        <v>49</v>
      </c>
      <c r="AJ22" s="16" t="s">
        <v>111</v>
      </c>
      <c r="AP22" s="4"/>
    </row>
    <row r="23" spans="1:42" s="16" customFormat="1" ht="13.7" customHeight="1" x14ac:dyDescent="0.25">
      <c r="A23" s="55" t="s">
        <v>74</v>
      </c>
      <c r="B23" s="25" t="s">
        <v>74</v>
      </c>
      <c r="C23" s="12" t="s">
        <v>109</v>
      </c>
      <c r="D23" s="18">
        <v>10</v>
      </c>
      <c r="E23" s="13">
        <v>0.67481558295272515</v>
      </c>
      <c r="F23" s="12">
        <v>7.5</v>
      </c>
      <c r="G23" s="26">
        <v>3.1960227272727271</v>
      </c>
      <c r="H23" s="12">
        <v>17.475000000000001</v>
      </c>
      <c r="I23" s="26">
        <v>2.3466666666666667</v>
      </c>
      <c r="J23" s="26">
        <v>11.65</v>
      </c>
      <c r="K23" s="26">
        <v>11.24</v>
      </c>
      <c r="L23" s="26">
        <v>1821.67</v>
      </c>
      <c r="M23" s="26">
        <v>-285</v>
      </c>
      <c r="N23" s="14">
        <v>0.79169999999999996</v>
      </c>
      <c r="O23" s="27">
        <v>144.22161389999999</v>
      </c>
      <c r="P23" s="15">
        <v>1.700329</v>
      </c>
      <c r="Q23" s="15">
        <v>12.896000000000001</v>
      </c>
      <c r="R23" s="28">
        <v>1.3864042933810378E-2</v>
      </c>
      <c r="S23" s="26">
        <v>60.8</v>
      </c>
      <c r="T23" s="29">
        <v>44.44</v>
      </c>
      <c r="U23" s="26">
        <v>66.88</v>
      </c>
      <c r="X23" s="19"/>
      <c r="Y23" s="20"/>
      <c r="AA23" s="17"/>
      <c r="AB23" s="17"/>
      <c r="AC23" s="17"/>
      <c r="AD23" s="17"/>
      <c r="AF23" s="4"/>
      <c r="AG23" s="4"/>
      <c r="AH23" s="4"/>
      <c r="AP23" s="4"/>
    </row>
    <row r="24" spans="1:42" s="16" customFormat="1" ht="13.7" customHeight="1" x14ac:dyDescent="0.25">
      <c r="A24" s="55" t="s">
        <v>21</v>
      </c>
      <c r="B24" s="25" t="s">
        <v>21</v>
      </c>
      <c r="C24" s="12" t="s">
        <v>109</v>
      </c>
      <c r="D24" s="18">
        <v>10</v>
      </c>
      <c r="E24" s="13">
        <v>0.66710415483439667</v>
      </c>
      <c r="F24" s="12">
        <v>7.3</v>
      </c>
      <c r="G24" s="26">
        <v>49.772727272727273</v>
      </c>
      <c r="H24" s="12">
        <v>14.43</v>
      </c>
      <c r="I24" s="26">
        <v>0.14666666666666667</v>
      </c>
      <c r="J24" s="26">
        <v>9.6199999999999992</v>
      </c>
      <c r="K24" s="26">
        <v>11.24</v>
      </c>
      <c r="L24" s="26">
        <v>1000</v>
      </c>
      <c r="M24" s="26">
        <v>110.6</v>
      </c>
      <c r="N24" s="14">
        <v>0.9899</v>
      </c>
      <c r="O24" s="27">
        <v>98.99</v>
      </c>
      <c r="P24" s="15">
        <v>0.34342200000000001</v>
      </c>
      <c r="Q24" s="15">
        <v>2.5230000000000001</v>
      </c>
      <c r="R24" s="28">
        <v>2.7123899133067292E-3</v>
      </c>
      <c r="S24" s="26">
        <v>56.6</v>
      </c>
      <c r="T24" s="29">
        <v>66.67</v>
      </c>
      <c r="U24" s="26">
        <v>54.72</v>
      </c>
      <c r="W24" s="16">
        <v>15.39</v>
      </c>
      <c r="X24" s="19">
        <v>9.49</v>
      </c>
      <c r="Y24" s="20">
        <v>1.6084745762711863</v>
      </c>
      <c r="AA24" s="17">
        <v>182.167</v>
      </c>
      <c r="AB24" s="17">
        <v>-287.82386000000002</v>
      </c>
      <c r="AC24" s="17">
        <v>5.9</v>
      </c>
      <c r="AD24" s="17">
        <v>1074.7853</v>
      </c>
      <c r="AF24" s="4" t="b">
        <v>0</v>
      </c>
      <c r="AG24" s="4" t="b">
        <v>1</v>
      </c>
      <c r="AH24" s="4" t="s">
        <v>110</v>
      </c>
      <c r="AJ24" s="16" t="s">
        <v>111</v>
      </c>
      <c r="AP24" s="4"/>
    </row>
    <row r="25" spans="1:42" s="16" customFormat="1" ht="13.7" customHeight="1" x14ac:dyDescent="0.25">
      <c r="A25" s="55" t="s">
        <v>75</v>
      </c>
      <c r="B25" s="25" t="s">
        <v>75</v>
      </c>
      <c r="C25" s="12" t="s">
        <v>109</v>
      </c>
      <c r="D25" s="18">
        <v>10</v>
      </c>
      <c r="E25" s="13">
        <v>0.17829765954759</v>
      </c>
      <c r="F25" s="12">
        <v>9</v>
      </c>
      <c r="G25" s="26">
        <v>4.6674042317798374</v>
      </c>
      <c r="H25" s="12">
        <v>19.02</v>
      </c>
      <c r="I25" s="26">
        <v>1.9282666666666666</v>
      </c>
      <c r="J25" s="26">
        <v>12.68</v>
      </c>
      <c r="K25" s="26">
        <v>11.27</v>
      </c>
      <c r="L25" s="26">
        <v>3110.8</v>
      </c>
      <c r="M25" s="26">
        <v>185.1</v>
      </c>
      <c r="N25" s="14">
        <v>0.78639999999999999</v>
      </c>
      <c r="O25" s="27">
        <v>244.63331200000002</v>
      </c>
      <c r="P25" s="15">
        <v>3.7716780000000001</v>
      </c>
      <c r="Q25" s="15">
        <v>34.170999999999999</v>
      </c>
      <c r="R25" s="28">
        <v>3.6736058552359986E-2</v>
      </c>
      <c r="S25" s="26">
        <v>71.39</v>
      </c>
      <c r="T25" s="29">
        <v>23.08</v>
      </c>
      <c r="U25" s="26">
        <v>77.650000000000006</v>
      </c>
      <c r="W25" s="16">
        <v>10.815</v>
      </c>
      <c r="X25" s="19">
        <v>4.1149999999999993</v>
      </c>
      <c r="Y25" s="20">
        <v>0.61417910447761181</v>
      </c>
      <c r="AA25" s="17">
        <v>100</v>
      </c>
      <c r="AB25" s="17">
        <v>22</v>
      </c>
      <c r="AC25" s="17">
        <v>6.7</v>
      </c>
      <c r="AD25" s="17">
        <v>670</v>
      </c>
      <c r="AF25" s="4" t="b">
        <v>0</v>
      </c>
      <c r="AG25" s="4" t="b">
        <v>1</v>
      </c>
      <c r="AH25" s="4" t="s">
        <v>49</v>
      </c>
      <c r="AJ25" s="16" t="s">
        <v>111</v>
      </c>
      <c r="AP25" s="4"/>
    </row>
    <row r="26" spans="1:42" s="16" customFormat="1" ht="13.7" customHeight="1" x14ac:dyDescent="0.25">
      <c r="A26" s="55" t="s">
        <v>76</v>
      </c>
      <c r="B26" s="25" t="s">
        <v>76</v>
      </c>
      <c r="C26" s="12" t="s">
        <v>109</v>
      </c>
      <c r="D26" s="18">
        <v>10</v>
      </c>
      <c r="E26" s="13">
        <v>0.42017275799520837</v>
      </c>
      <c r="F26" s="12">
        <v>8.8000000000000007</v>
      </c>
      <c r="G26" s="26">
        <v>21.526418786692762</v>
      </c>
      <c r="H26" s="12">
        <v>17.34</v>
      </c>
      <c r="I26" s="26">
        <v>0.4088</v>
      </c>
      <c r="J26" s="26">
        <v>11.56</v>
      </c>
      <c r="K26" s="26">
        <v>10.14</v>
      </c>
      <c r="L26" s="26">
        <v>1000</v>
      </c>
      <c r="M26" s="26">
        <v>188.9</v>
      </c>
      <c r="N26" s="14">
        <v>0.89660000000000006</v>
      </c>
      <c r="O26" s="27">
        <v>89.66</v>
      </c>
      <c r="P26" s="15">
        <v>2.150471</v>
      </c>
      <c r="Q26" s="15">
        <v>19.065999999999999</v>
      </c>
      <c r="R26" s="28">
        <v>2.0497196229530754E-2</v>
      </c>
      <c r="S26" s="26">
        <v>51.27</v>
      </c>
      <c r="T26" s="29">
        <v>66.67</v>
      </c>
      <c r="U26" s="26">
        <v>67.38</v>
      </c>
      <c r="W26" s="16">
        <v>15.84</v>
      </c>
      <c r="X26" s="19">
        <v>9.14</v>
      </c>
      <c r="Y26" s="20">
        <v>1.3641791044776119</v>
      </c>
      <c r="AA26" s="17">
        <v>311.08000000000004</v>
      </c>
      <c r="AB26" s="17">
        <v>-238.56725200000005</v>
      </c>
      <c r="AC26" s="17">
        <v>6.7</v>
      </c>
      <c r="AD26" s="17">
        <v>2084.2360000000003</v>
      </c>
      <c r="AF26" s="4" t="b">
        <v>0</v>
      </c>
      <c r="AG26" s="4" t="b">
        <v>1</v>
      </c>
      <c r="AH26" s="4" t="s">
        <v>110</v>
      </c>
      <c r="AJ26" s="16" t="s">
        <v>111</v>
      </c>
      <c r="AP26" s="4"/>
    </row>
    <row r="27" spans="1:42" s="16" customFormat="1" ht="13.7" customHeight="1" x14ac:dyDescent="0.25">
      <c r="A27" s="55" t="s">
        <v>77</v>
      </c>
      <c r="B27" s="25" t="s">
        <v>77</v>
      </c>
      <c r="C27" s="12" t="s">
        <v>109</v>
      </c>
      <c r="D27" s="18">
        <v>10</v>
      </c>
      <c r="E27" s="13">
        <v>0.19322453706510531</v>
      </c>
      <c r="F27" s="12">
        <v>8.8000000000000007</v>
      </c>
      <c r="G27" s="26">
        <v>10.869565217391305</v>
      </c>
      <c r="H27" s="12">
        <v>18.375</v>
      </c>
      <c r="I27" s="26">
        <v>0.80959999999999999</v>
      </c>
      <c r="J27" s="26">
        <v>12.25</v>
      </c>
      <c r="K27" s="26">
        <v>10.57</v>
      </c>
      <c r="L27" s="26">
        <v>1085.03</v>
      </c>
      <c r="M27" s="26">
        <v>196.5</v>
      </c>
      <c r="N27" s="14">
        <v>0.85</v>
      </c>
      <c r="O27" s="27">
        <v>92.227549999999994</v>
      </c>
      <c r="P27" s="15">
        <v>0.87916799999999995</v>
      </c>
      <c r="Q27" s="15">
        <v>7.774</v>
      </c>
      <c r="R27" s="28">
        <v>8.3575581395348847E-3</v>
      </c>
      <c r="S27" s="26">
        <v>55.34</v>
      </c>
      <c r="T27" s="29">
        <v>70</v>
      </c>
      <c r="U27" s="26">
        <v>56.71</v>
      </c>
      <c r="W27" s="16">
        <v>15.794999999999998</v>
      </c>
      <c r="X27" s="19">
        <v>8.7949999999999982</v>
      </c>
      <c r="Y27" s="20">
        <v>1.2564285714285712</v>
      </c>
      <c r="AA27" s="17">
        <v>100</v>
      </c>
      <c r="AB27" s="17">
        <v>-114.21333333333334</v>
      </c>
      <c r="AC27" s="17">
        <v>7</v>
      </c>
      <c r="AD27" s="17">
        <v>700</v>
      </c>
      <c r="AF27" s="4" t="b">
        <v>0</v>
      </c>
      <c r="AG27" s="4" t="b">
        <v>1</v>
      </c>
      <c r="AH27" s="4" t="s">
        <v>110</v>
      </c>
      <c r="AJ27" s="16" t="s">
        <v>111</v>
      </c>
      <c r="AP27" s="4"/>
    </row>
    <row r="28" spans="1:42" s="16" customFormat="1" ht="13.7" customHeight="1" x14ac:dyDescent="0.25">
      <c r="A28" s="55" t="s">
        <v>78</v>
      </c>
      <c r="B28" s="25" t="s">
        <v>78</v>
      </c>
      <c r="C28" s="12" t="s">
        <v>109</v>
      </c>
      <c r="D28" s="18">
        <v>10</v>
      </c>
      <c r="E28" s="13">
        <v>0.18021523119221633</v>
      </c>
      <c r="F28" s="12">
        <v>18</v>
      </c>
      <c r="G28" s="26">
        <v>4.5608108108108105</v>
      </c>
      <c r="H28" s="12">
        <v>23.64</v>
      </c>
      <c r="I28" s="26">
        <v>3.9466666666666668</v>
      </c>
      <c r="J28" s="26">
        <v>15.76</v>
      </c>
      <c r="K28" s="26">
        <v>13.86</v>
      </c>
      <c r="L28" s="26">
        <v>503</v>
      </c>
      <c r="M28" s="26">
        <v>50.6</v>
      </c>
      <c r="N28" s="14">
        <v>0.67199999999999993</v>
      </c>
      <c r="O28" s="27">
        <v>33.801599999999993</v>
      </c>
      <c r="P28" s="15">
        <v>4.4200949999999999</v>
      </c>
      <c r="Q28" s="15">
        <v>79.203000000000003</v>
      </c>
      <c r="R28" s="28">
        <v>8.5148402022843003E-2</v>
      </c>
      <c r="S28" s="26">
        <v>72.5</v>
      </c>
      <c r="T28" s="29">
        <v>7.14</v>
      </c>
      <c r="U28" s="26">
        <v>86.78</v>
      </c>
      <c r="W28" s="16">
        <v>16.575000000000003</v>
      </c>
      <c r="X28" s="19">
        <v>9.4750000000000032</v>
      </c>
      <c r="Y28" s="20">
        <v>1.3345070422535217</v>
      </c>
      <c r="AA28" s="17">
        <v>108.503</v>
      </c>
      <c r="AB28" s="17">
        <v>-8.2896292000000003</v>
      </c>
      <c r="AC28" s="17">
        <v>7.1</v>
      </c>
      <c r="AD28" s="17">
        <v>770.37129999999991</v>
      </c>
      <c r="AF28" s="4" t="b">
        <v>0</v>
      </c>
      <c r="AG28" s="4" t="b">
        <v>1</v>
      </c>
      <c r="AH28" s="4" t="s">
        <v>110</v>
      </c>
      <c r="AJ28" s="16" t="s">
        <v>111</v>
      </c>
      <c r="AP28" s="4"/>
    </row>
    <row r="29" spans="1:42" s="16" customFormat="1" ht="13.7" customHeight="1" x14ac:dyDescent="0.25">
      <c r="A29" s="55" t="s">
        <v>79</v>
      </c>
      <c r="B29" s="25" t="s">
        <v>79</v>
      </c>
      <c r="C29" s="12" t="s">
        <v>109</v>
      </c>
      <c r="D29" s="18">
        <v>10</v>
      </c>
      <c r="E29" s="13">
        <v>0.72117600772973589</v>
      </c>
      <c r="F29" s="12">
        <v>10.9</v>
      </c>
      <c r="G29" s="26">
        <v>29.196428571428569</v>
      </c>
      <c r="H29" s="12">
        <v>15.09</v>
      </c>
      <c r="I29" s="26">
        <v>0.37333333333333335</v>
      </c>
      <c r="J29" s="26">
        <v>10.06</v>
      </c>
      <c r="K29" s="26">
        <v>12.3</v>
      </c>
      <c r="L29" s="26">
        <v>600</v>
      </c>
      <c r="M29" s="26">
        <v>115.7</v>
      </c>
      <c r="N29" s="14">
        <v>0.66569999999999996</v>
      </c>
      <c r="O29" s="27">
        <v>39.941999999999993</v>
      </c>
      <c r="P29" s="15">
        <v>1.3570690000000001</v>
      </c>
      <c r="Q29" s="15">
        <v>14.875</v>
      </c>
      <c r="R29" s="28">
        <v>1.5991597289115179E-2</v>
      </c>
      <c r="S29" s="26">
        <v>47.77</v>
      </c>
      <c r="T29" s="29">
        <v>80</v>
      </c>
      <c r="U29" s="26">
        <v>46.86</v>
      </c>
      <c r="W29" s="16">
        <v>19.245000000000001</v>
      </c>
      <c r="X29" s="19">
        <v>6.0450000000000017</v>
      </c>
      <c r="Y29" s="20">
        <v>0.45795454545454561</v>
      </c>
      <c r="AA29" s="17">
        <v>50.3</v>
      </c>
      <c r="AB29" s="17">
        <v>-38.228000000000002</v>
      </c>
      <c r="AC29" s="17">
        <v>13.2</v>
      </c>
      <c r="AD29" s="17">
        <v>663.95999999999992</v>
      </c>
      <c r="AF29" s="4" t="b">
        <v>0</v>
      </c>
      <c r="AG29" s="4" t="b">
        <v>1</v>
      </c>
      <c r="AH29" s="4" t="s">
        <v>110</v>
      </c>
      <c r="AJ29" s="16" t="s">
        <v>111</v>
      </c>
      <c r="AP29" s="4"/>
    </row>
    <row r="30" spans="1:42" s="16" customFormat="1" ht="13.7" customHeight="1" x14ac:dyDescent="0.25">
      <c r="A30" s="55" t="s">
        <v>80</v>
      </c>
      <c r="B30" s="25" t="s">
        <v>80</v>
      </c>
      <c r="C30" s="12" t="s">
        <v>109</v>
      </c>
      <c r="D30" s="18">
        <v>10</v>
      </c>
      <c r="E30" s="13">
        <v>0.7314742918352457</v>
      </c>
      <c r="F30" s="12">
        <v>7.5</v>
      </c>
      <c r="G30" s="26">
        <v>3.2894736842105265</v>
      </c>
      <c r="H30" s="12">
        <v>18.015000000000001</v>
      </c>
      <c r="I30" s="26">
        <v>2.2799999999999998</v>
      </c>
      <c r="J30" s="26">
        <v>12.01</v>
      </c>
      <c r="K30" s="26">
        <v>11.25</v>
      </c>
      <c r="L30" s="26">
        <v>2818.93</v>
      </c>
      <c r="M30" s="26">
        <v>-335.4</v>
      </c>
      <c r="N30" s="14">
        <v>0.89739999999999998</v>
      </c>
      <c r="O30" s="27">
        <v>252.97077819999998</v>
      </c>
      <c r="P30" s="15">
        <v>7.7055699999999998</v>
      </c>
      <c r="Q30" s="15">
        <v>57.707999999999998</v>
      </c>
      <c r="R30" s="28">
        <v>6.2039872024219074E-2</v>
      </c>
      <c r="S30" s="26">
        <v>61.89</v>
      </c>
      <c r="T30" s="29">
        <v>50</v>
      </c>
      <c r="U30" s="26">
        <v>55.01</v>
      </c>
      <c r="W30" s="16">
        <v>10.125</v>
      </c>
      <c r="X30" s="19">
        <v>2.7249999999999996</v>
      </c>
      <c r="Y30" s="20">
        <v>0.3682432432432432</v>
      </c>
      <c r="AA30" s="17">
        <v>60</v>
      </c>
      <c r="AB30" s="17">
        <v>15.600000000000001</v>
      </c>
      <c r="AC30" s="17">
        <v>7.4</v>
      </c>
      <c r="AD30" s="17">
        <v>444</v>
      </c>
      <c r="AF30" s="4" t="b">
        <v>0</v>
      </c>
      <c r="AG30" s="4" t="b">
        <v>1</v>
      </c>
      <c r="AH30" s="4" t="s">
        <v>49</v>
      </c>
      <c r="AJ30" s="16" t="s">
        <v>111</v>
      </c>
      <c r="AP30" s="4"/>
    </row>
    <row r="31" spans="1:42" s="16" customFormat="1" ht="13.7" customHeight="1" x14ac:dyDescent="0.25">
      <c r="A31" s="55" t="s">
        <v>24</v>
      </c>
      <c r="B31" s="25" t="s">
        <v>24</v>
      </c>
      <c r="C31" s="12" t="s">
        <v>109</v>
      </c>
      <c r="D31" s="18">
        <v>10</v>
      </c>
      <c r="E31" s="13">
        <v>0.71387199139859514</v>
      </c>
      <c r="F31" s="12">
        <v>7.2</v>
      </c>
      <c r="G31" s="26">
        <v>3.7500000000000004</v>
      </c>
      <c r="H31" s="12">
        <v>18.03</v>
      </c>
      <c r="I31" s="26">
        <v>1.92</v>
      </c>
      <c r="J31" s="26">
        <v>12.02</v>
      </c>
      <c r="K31" s="26">
        <v>11.5</v>
      </c>
      <c r="L31" s="26">
        <v>2991</v>
      </c>
      <c r="M31" s="26">
        <v>-358.3</v>
      </c>
      <c r="N31" s="14">
        <v>0.9</v>
      </c>
      <c r="O31" s="27">
        <v>269.19</v>
      </c>
      <c r="P31" s="15">
        <v>2.4260489999999999</v>
      </c>
      <c r="Q31" s="15">
        <v>17.52</v>
      </c>
      <c r="R31" s="28">
        <v>1.8835145176826752E-2</v>
      </c>
      <c r="S31" s="26">
        <v>67.33</v>
      </c>
      <c r="T31" s="29">
        <v>37.5</v>
      </c>
      <c r="U31" s="26">
        <v>55.58</v>
      </c>
      <c r="W31" s="16">
        <v>15.419999999999998</v>
      </c>
      <c r="X31" s="19">
        <v>9.1199999999999974</v>
      </c>
      <c r="Y31" s="20">
        <v>1.4476190476190474</v>
      </c>
      <c r="AA31" s="17">
        <v>281.89299999999997</v>
      </c>
      <c r="AB31" s="17">
        <v>-346.72838999999993</v>
      </c>
      <c r="AC31" s="17">
        <v>6.3</v>
      </c>
      <c r="AD31" s="17">
        <v>1775.9258999999997</v>
      </c>
      <c r="AF31" s="4" t="b">
        <v>0</v>
      </c>
      <c r="AG31" s="4" t="b">
        <v>1</v>
      </c>
      <c r="AH31" s="4" t="s">
        <v>110</v>
      </c>
      <c r="AJ31" s="16" t="s">
        <v>111</v>
      </c>
      <c r="AP31" s="4"/>
    </row>
    <row r="32" spans="1:42" s="16" customFormat="1" ht="13.7" customHeight="1" x14ac:dyDescent="0.25">
      <c r="A32" s="55" t="s">
        <v>25</v>
      </c>
      <c r="B32" s="25" t="s">
        <v>25</v>
      </c>
      <c r="C32" s="12" t="s">
        <v>109</v>
      </c>
      <c r="D32" s="18">
        <v>10</v>
      </c>
      <c r="E32" s="13">
        <v>0.58200532667163862</v>
      </c>
      <c r="F32" s="12">
        <v>8.3000000000000007</v>
      </c>
      <c r="G32" s="26">
        <v>15.182926829268295</v>
      </c>
      <c r="H32" s="12">
        <v>15.885</v>
      </c>
      <c r="I32" s="26">
        <v>0.54666666666666663</v>
      </c>
      <c r="J32" s="26">
        <v>10.59</v>
      </c>
      <c r="K32" s="26">
        <v>12.34</v>
      </c>
      <c r="L32" s="26">
        <v>1000</v>
      </c>
      <c r="M32" s="26">
        <v>187.2</v>
      </c>
      <c r="N32" s="14">
        <v>0.79990000000000006</v>
      </c>
      <c r="O32" s="27">
        <v>79.990000000000009</v>
      </c>
      <c r="P32" s="15">
        <v>0.33612399999999998</v>
      </c>
      <c r="Q32" s="15">
        <v>2.8029999999999999</v>
      </c>
      <c r="R32" s="28">
        <v>3.0134082152194854E-3</v>
      </c>
      <c r="S32" s="26">
        <v>58.5</v>
      </c>
      <c r="T32" s="29">
        <v>37.5</v>
      </c>
      <c r="U32" s="26">
        <v>52.29</v>
      </c>
      <c r="W32" s="16">
        <v>15.615</v>
      </c>
      <c r="X32" s="19">
        <v>9.9149999999999991</v>
      </c>
      <c r="Y32" s="20">
        <v>1.7394736842105261</v>
      </c>
      <c r="AA32" s="17">
        <v>299.08000000000004</v>
      </c>
      <c r="AB32" s="17">
        <v>-367.86840000000007</v>
      </c>
      <c r="AC32" s="17">
        <v>5.7</v>
      </c>
      <c r="AD32" s="17">
        <v>1704.7560000000003</v>
      </c>
      <c r="AF32" s="4" t="b">
        <v>0</v>
      </c>
      <c r="AG32" s="4" t="b">
        <v>1</v>
      </c>
      <c r="AH32" s="4" t="s">
        <v>110</v>
      </c>
      <c r="AJ32" s="16" t="s">
        <v>111</v>
      </c>
      <c r="AP32" s="4"/>
    </row>
    <row r="33" spans="1:42" s="16" customFormat="1" ht="13.5" customHeight="1" x14ac:dyDescent="0.25">
      <c r="A33" s="55" t="s">
        <v>81</v>
      </c>
      <c r="B33" s="25" t="s">
        <v>81</v>
      </c>
      <c r="C33" s="12" t="s">
        <v>109</v>
      </c>
      <c r="D33" s="18">
        <v>10</v>
      </c>
      <c r="E33" s="13">
        <v>0.33814734049496714</v>
      </c>
      <c r="F33" s="12">
        <v>13.4</v>
      </c>
      <c r="G33" s="26">
        <v>12.721518987341771</v>
      </c>
      <c r="H33" s="12">
        <v>22.5</v>
      </c>
      <c r="I33" s="26">
        <v>1.0533333333333335</v>
      </c>
      <c r="J33" s="26">
        <v>15</v>
      </c>
      <c r="K33" s="26">
        <v>11.75</v>
      </c>
      <c r="L33" s="26">
        <v>605</v>
      </c>
      <c r="M33" s="26">
        <v>42.5</v>
      </c>
      <c r="N33" s="14">
        <v>0.8</v>
      </c>
      <c r="O33" s="27">
        <v>48.4</v>
      </c>
      <c r="P33" s="15">
        <v>0.90835999999999995</v>
      </c>
      <c r="Q33" s="15">
        <v>12.193</v>
      </c>
      <c r="R33" s="28">
        <v>1.3108271982936563E-2</v>
      </c>
      <c r="S33" s="26">
        <v>55.76</v>
      </c>
      <c r="T33" s="29">
        <v>64.290000000000006</v>
      </c>
      <c r="U33" s="26">
        <v>48.82</v>
      </c>
      <c r="W33" s="16">
        <v>11.234999999999999</v>
      </c>
      <c r="X33" s="19">
        <v>4.3349999999999991</v>
      </c>
      <c r="Y33" s="20">
        <v>0.62826086956521721</v>
      </c>
      <c r="AA33" s="17">
        <v>100</v>
      </c>
      <c r="AB33" s="17">
        <v>31</v>
      </c>
      <c r="AC33" s="17">
        <v>6.9</v>
      </c>
      <c r="AD33" s="17">
        <v>690</v>
      </c>
      <c r="AF33" s="4" t="b">
        <v>0</v>
      </c>
      <c r="AG33" s="4" t="b">
        <v>1</v>
      </c>
      <c r="AH33" s="4" t="s">
        <v>49</v>
      </c>
      <c r="AJ33" s="16" t="s">
        <v>111</v>
      </c>
      <c r="AP33" s="4"/>
    </row>
    <row r="34" spans="1:42" s="16" customFormat="1" ht="13.7" customHeight="1" x14ac:dyDescent="0.25">
      <c r="A34" s="55" t="s">
        <v>82</v>
      </c>
      <c r="B34" s="25" t="s">
        <v>82</v>
      </c>
      <c r="C34" s="12" t="s">
        <v>109</v>
      </c>
      <c r="D34" s="18">
        <v>10</v>
      </c>
      <c r="E34" s="13">
        <v>0.26205914890951865</v>
      </c>
      <c r="F34" s="12">
        <v>13.1</v>
      </c>
      <c r="G34" s="26">
        <v>3.808139534883721</v>
      </c>
      <c r="H34" s="12">
        <v>20.835000000000001</v>
      </c>
      <c r="I34" s="26">
        <v>3.44</v>
      </c>
      <c r="J34" s="26">
        <v>13.89</v>
      </c>
      <c r="K34" s="26">
        <v>12.86</v>
      </c>
      <c r="L34" s="26">
        <v>997.84</v>
      </c>
      <c r="M34" s="26">
        <v>32.4</v>
      </c>
      <c r="N34" s="14">
        <v>0.72440000000000004</v>
      </c>
      <c r="O34" s="27">
        <v>72.283529600000008</v>
      </c>
      <c r="P34" s="15">
        <v>0</v>
      </c>
      <c r="Q34" s="15">
        <v>0</v>
      </c>
      <c r="R34" s="28">
        <v>0</v>
      </c>
      <c r="S34" s="26">
        <v>59.73</v>
      </c>
      <c r="T34" s="29">
        <v>40</v>
      </c>
      <c r="U34" s="26">
        <v>36.92</v>
      </c>
      <c r="W34" s="16">
        <v>18.600000000000001</v>
      </c>
      <c r="X34" s="19">
        <v>8.7000000000000011</v>
      </c>
      <c r="Y34" s="20">
        <v>0.8787878787878789</v>
      </c>
      <c r="AA34" s="17">
        <v>60.5</v>
      </c>
      <c r="AB34" s="17">
        <v>423.5</v>
      </c>
      <c r="AC34" s="17">
        <v>9.9</v>
      </c>
      <c r="AD34" s="17">
        <v>598.95000000000005</v>
      </c>
      <c r="AF34" s="4" t="b">
        <v>0</v>
      </c>
      <c r="AG34" s="4" t="b">
        <v>1</v>
      </c>
      <c r="AH34" s="4" t="s">
        <v>49</v>
      </c>
      <c r="AJ34" s="16" t="s">
        <v>111</v>
      </c>
      <c r="AP34" s="4"/>
    </row>
    <row r="35" spans="1:42" s="16" customFormat="1" ht="13.7" customHeight="1" x14ac:dyDescent="0.25">
      <c r="A35" s="55" t="s">
        <v>84</v>
      </c>
      <c r="B35" s="25" t="s">
        <v>84</v>
      </c>
      <c r="C35" s="12" t="s">
        <v>109</v>
      </c>
      <c r="D35" s="18">
        <v>10</v>
      </c>
      <c r="E35" s="13">
        <v>0.44222227160746458</v>
      </c>
      <c r="F35" s="12">
        <v>12.6</v>
      </c>
      <c r="G35" s="26">
        <v>5.9810126582278471</v>
      </c>
      <c r="H35" s="12">
        <v>18.945</v>
      </c>
      <c r="I35" s="26">
        <v>2.1066666666666669</v>
      </c>
      <c r="J35" s="26">
        <v>12.63</v>
      </c>
      <c r="K35" s="26">
        <v>12.2</v>
      </c>
      <c r="L35" s="26">
        <v>729.45</v>
      </c>
      <c r="M35" s="26">
        <v>34.4</v>
      </c>
      <c r="N35" s="14">
        <v>0.85609999999999997</v>
      </c>
      <c r="O35" s="27">
        <v>62.448214500000006</v>
      </c>
      <c r="P35" s="15">
        <v>2.2441840000000002</v>
      </c>
      <c r="Q35" s="15">
        <v>28.305</v>
      </c>
      <c r="R35" s="28">
        <v>3.0429725127287741E-2</v>
      </c>
      <c r="S35" s="26">
        <v>63.86</v>
      </c>
      <c r="T35" s="29">
        <v>31.25</v>
      </c>
      <c r="U35" s="26">
        <v>68.319999999999993</v>
      </c>
      <c r="W35" s="16">
        <v>18.285</v>
      </c>
      <c r="X35" s="19">
        <v>7.8849999999999998</v>
      </c>
      <c r="Y35" s="20">
        <v>0.75817307692307689</v>
      </c>
      <c r="AA35" s="17">
        <v>99.784000000000006</v>
      </c>
      <c r="AB35" s="17">
        <v>-75.835840000000005</v>
      </c>
      <c r="AC35" s="17">
        <v>10.4</v>
      </c>
      <c r="AD35" s="17">
        <v>1037.7536</v>
      </c>
      <c r="AF35" s="4" t="b">
        <v>0</v>
      </c>
      <c r="AG35" s="4" t="b">
        <v>1</v>
      </c>
      <c r="AH35" s="4" t="s">
        <v>110</v>
      </c>
      <c r="AJ35" s="16" t="s">
        <v>111</v>
      </c>
      <c r="AP35" s="4"/>
    </row>
    <row r="36" spans="1:42" s="16" customFormat="1" ht="13.7" customHeight="1" x14ac:dyDescent="0.25">
      <c r="A36" s="55" t="s">
        <v>33</v>
      </c>
      <c r="B36" s="25" t="s">
        <v>33</v>
      </c>
      <c r="C36" s="12" t="s">
        <v>109</v>
      </c>
      <c r="D36" s="18">
        <v>10</v>
      </c>
      <c r="E36" s="13">
        <v>0.26787045063479026</v>
      </c>
      <c r="F36" s="12">
        <v>13.1</v>
      </c>
      <c r="G36" s="26">
        <v>5.4281767955801099</v>
      </c>
      <c r="H36" s="12">
        <v>17.399999999999999</v>
      </c>
      <c r="I36" s="26">
        <v>2.4133333333333336</v>
      </c>
      <c r="J36" s="26">
        <v>11.6</v>
      </c>
      <c r="K36" s="26">
        <v>11.9</v>
      </c>
      <c r="L36" s="26">
        <v>1000</v>
      </c>
      <c r="M36" s="26">
        <v>-104</v>
      </c>
      <c r="N36" s="14">
        <v>0.5</v>
      </c>
      <c r="O36" s="27">
        <v>50</v>
      </c>
      <c r="P36" s="15">
        <v>1.1887700000000001</v>
      </c>
      <c r="Q36" s="15">
        <v>15.744</v>
      </c>
      <c r="R36" s="28">
        <v>1.6925829090408698E-2</v>
      </c>
      <c r="S36" s="26">
        <v>53.96</v>
      </c>
      <c r="T36" s="29">
        <v>66.67</v>
      </c>
      <c r="U36" s="26">
        <v>58.35</v>
      </c>
      <c r="W36" s="16">
        <v>16.245000000000001</v>
      </c>
      <c r="X36" s="19">
        <v>6.5450000000000017</v>
      </c>
      <c r="Y36" s="20">
        <v>0.67474226804123738</v>
      </c>
      <c r="AA36" s="17">
        <v>72.945000000000007</v>
      </c>
      <c r="AB36" s="17">
        <v>19.695150000000002</v>
      </c>
      <c r="AC36" s="17">
        <v>9.6999999999999993</v>
      </c>
      <c r="AD36" s="17">
        <v>707.56650000000002</v>
      </c>
      <c r="AF36" s="4" t="b">
        <v>0</v>
      </c>
      <c r="AG36" s="4" t="b">
        <v>1</v>
      </c>
      <c r="AH36" s="4" t="s">
        <v>49</v>
      </c>
      <c r="AJ36" s="16" t="s">
        <v>111</v>
      </c>
      <c r="AP36" s="4"/>
    </row>
    <row r="37" spans="1:42" s="30" customFormat="1" ht="13.7" customHeight="1" x14ac:dyDescent="0.25">
      <c r="A37" s="55" t="s">
        <v>26</v>
      </c>
      <c r="B37" s="25" t="s">
        <v>26</v>
      </c>
      <c r="C37" s="12" t="s">
        <v>109</v>
      </c>
      <c r="D37" s="18">
        <v>10</v>
      </c>
      <c r="E37" s="13">
        <v>0.30106927934081962</v>
      </c>
      <c r="F37" s="12">
        <v>12.5</v>
      </c>
      <c r="G37" s="26">
        <v>4.3808411214953269</v>
      </c>
      <c r="H37" s="12">
        <v>18.164999999999999</v>
      </c>
      <c r="I37" s="26">
        <v>2.8533333333333335</v>
      </c>
      <c r="J37" s="26">
        <v>12.11</v>
      </c>
      <c r="K37" s="26">
        <v>12.67</v>
      </c>
      <c r="L37" s="26">
        <v>500</v>
      </c>
      <c r="M37" s="26">
        <v>-50</v>
      </c>
      <c r="N37" s="14">
        <v>0.9</v>
      </c>
      <c r="O37" s="27">
        <v>45</v>
      </c>
      <c r="P37" s="15">
        <v>1.860687</v>
      </c>
      <c r="Q37" s="15">
        <v>23.268000000000001</v>
      </c>
      <c r="R37" s="28">
        <v>2.501462088895005E-2</v>
      </c>
      <c r="S37" s="26">
        <v>59.17</v>
      </c>
      <c r="T37" s="29">
        <v>50</v>
      </c>
      <c r="U37" s="26">
        <v>64.59</v>
      </c>
      <c r="V37" s="16"/>
      <c r="W37" s="16">
        <v>15.18</v>
      </c>
      <c r="X37" s="19">
        <v>6.7799999999999994</v>
      </c>
      <c r="Y37" s="20">
        <v>0.80714285714285705</v>
      </c>
      <c r="Z37" s="16"/>
      <c r="AA37" s="17">
        <v>100</v>
      </c>
      <c r="AB37" s="17">
        <v>-112.99999999999999</v>
      </c>
      <c r="AC37" s="17">
        <v>8.4</v>
      </c>
      <c r="AD37" s="17">
        <v>840</v>
      </c>
      <c r="AE37" s="16"/>
      <c r="AF37" s="4" t="b">
        <v>0</v>
      </c>
      <c r="AG37" s="4" t="b">
        <v>1</v>
      </c>
      <c r="AH37" s="4" t="s">
        <v>110</v>
      </c>
      <c r="AI37" s="16"/>
      <c r="AJ37" s="16" t="s">
        <v>111</v>
      </c>
      <c r="AK37" s="16"/>
      <c r="AL37" s="16"/>
      <c r="AM37" s="16"/>
      <c r="AN37" s="16"/>
      <c r="AO37" s="16"/>
      <c r="AP37" s="4"/>
    </row>
    <row r="38" spans="1:42" s="16" customFormat="1" ht="13.7" customHeight="1" x14ac:dyDescent="0.25">
      <c r="A38" s="55" t="s">
        <v>83</v>
      </c>
      <c r="B38" s="25" t="s">
        <v>83</v>
      </c>
      <c r="C38" s="12" t="s">
        <v>109</v>
      </c>
      <c r="D38" s="18">
        <v>10</v>
      </c>
      <c r="E38" s="13">
        <v>0.65381004290216282</v>
      </c>
      <c r="F38" s="12">
        <v>7.9</v>
      </c>
      <c r="G38" s="26">
        <v>3.237704918032787</v>
      </c>
      <c r="H38" s="12">
        <v>18.164999999999999</v>
      </c>
      <c r="I38" s="26">
        <v>2.44</v>
      </c>
      <c r="J38" s="26">
        <v>12.11</v>
      </c>
      <c r="K38" s="26">
        <v>11.58</v>
      </c>
      <c r="L38" s="26">
        <v>3035.86</v>
      </c>
      <c r="M38" s="26">
        <v>-405.9</v>
      </c>
      <c r="N38" s="14">
        <v>0.9849</v>
      </c>
      <c r="O38" s="27">
        <v>299.00185140000002</v>
      </c>
      <c r="P38" s="15">
        <v>4.7220529999999998</v>
      </c>
      <c r="Q38" s="15">
        <v>37.207000000000001</v>
      </c>
      <c r="R38" s="28">
        <v>3.9999956997385448E-2</v>
      </c>
      <c r="S38" s="26">
        <v>70.290000000000006</v>
      </c>
      <c r="T38" s="29">
        <v>30</v>
      </c>
      <c r="U38" s="26">
        <v>57.82</v>
      </c>
      <c r="V38" s="30"/>
      <c r="W38" s="30">
        <v>15.075000000000001</v>
      </c>
      <c r="X38" s="31">
        <v>4.4750000000000014</v>
      </c>
      <c r="Y38" s="32">
        <v>0.42216981132075487</v>
      </c>
      <c r="Z38" s="30"/>
      <c r="AA38" s="33">
        <v>50</v>
      </c>
      <c r="AB38" s="33">
        <v>-82</v>
      </c>
      <c r="AC38" s="33">
        <v>10.6</v>
      </c>
      <c r="AD38" s="33">
        <v>530</v>
      </c>
      <c r="AE38" s="30"/>
      <c r="AF38" s="34" t="b">
        <v>0</v>
      </c>
      <c r="AG38" s="34" t="b">
        <v>1</v>
      </c>
      <c r="AH38" s="34" t="s">
        <v>110</v>
      </c>
      <c r="AI38" s="30"/>
      <c r="AJ38" s="30" t="s">
        <v>111</v>
      </c>
      <c r="AK38" s="30"/>
      <c r="AL38" s="30"/>
      <c r="AM38" s="30"/>
      <c r="AN38" s="30"/>
      <c r="AO38" s="30"/>
      <c r="AP38" s="34"/>
    </row>
    <row r="39" spans="1:42" s="16" customFormat="1" ht="13.7" customHeight="1" x14ac:dyDescent="0.25">
      <c r="A39" s="55" t="s">
        <v>28</v>
      </c>
      <c r="B39" s="25" t="s">
        <v>28</v>
      </c>
      <c r="C39" s="12" t="s">
        <v>109</v>
      </c>
      <c r="D39" s="18">
        <v>10</v>
      </c>
      <c r="E39" s="13">
        <v>0.15392460258776391</v>
      </c>
      <c r="F39" s="12">
        <v>10.7</v>
      </c>
      <c r="G39" s="26">
        <v>4.7767857142857144</v>
      </c>
      <c r="H39" s="12">
        <v>19.89</v>
      </c>
      <c r="I39" s="26">
        <v>2.2399999999999998</v>
      </c>
      <c r="J39" s="26">
        <v>13.26</v>
      </c>
      <c r="K39" s="26">
        <v>12.13</v>
      </c>
      <c r="L39" s="26">
        <v>1043</v>
      </c>
      <c r="M39" s="26">
        <v>55.7</v>
      </c>
      <c r="N39" s="14">
        <v>0.91099999999999992</v>
      </c>
      <c r="O39" s="27">
        <v>95.017299999999992</v>
      </c>
      <c r="P39" s="15">
        <v>1.6266970000000001</v>
      </c>
      <c r="Q39" s="15">
        <v>17.498999999999999</v>
      </c>
      <c r="R39" s="28">
        <v>1.8812568804183295E-2</v>
      </c>
      <c r="S39" s="26">
        <v>69.66</v>
      </c>
      <c r="T39" s="29">
        <v>21.05</v>
      </c>
      <c r="U39" s="26">
        <v>78.77</v>
      </c>
      <c r="W39" s="16">
        <v>15.78</v>
      </c>
      <c r="X39" s="19">
        <v>9.68</v>
      </c>
      <c r="Y39" s="20">
        <v>1.5868852459016394</v>
      </c>
      <c r="AA39" s="17">
        <v>303.58600000000001</v>
      </c>
      <c r="AB39" s="17">
        <v>-415.91282000000007</v>
      </c>
      <c r="AC39" s="17">
        <v>6.1</v>
      </c>
      <c r="AD39" s="17">
        <v>1851.8745999999999</v>
      </c>
      <c r="AF39" s="4" t="b">
        <v>0</v>
      </c>
      <c r="AG39" s="4" t="b">
        <v>1</v>
      </c>
      <c r="AH39" s="4" t="s">
        <v>110</v>
      </c>
      <c r="AJ39" s="16" t="s">
        <v>111</v>
      </c>
      <c r="AP39" s="4"/>
    </row>
    <row r="40" spans="1:42" s="16" customFormat="1" ht="13.7" customHeight="1" x14ac:dyDescent="0.25">
      <c r="A40" s="55" t="s">
        <v>30</v>
      </c>
      <c r="B40" s="25" t="s">
        <v>30</v>
      </c>
      <c r="C40" s="12" t="s">
        <v>109</v>
      </c>
      <c r="D40" s="18">
        <v>10</v>
      </c>
      <c r="E40" s="13">
        <v>0.21285399046981218</v>
      </c>
      <c r="F40" s="12">
        <v>9.6999999999999993</v>
      </c>
      <c r="G40" s="26">
        <v>-26.944444444444443</v>
      </c>
      <c r="H40" s="12">
        <v>17.684999999999999</v>
      </c>
      <c r="I40" s="26">
        <v>-0.36</v>
      </c>
      <c r="J40" s="26">
        <v>11.79</v>
      </c>
      <c r="K40" s="26">
        <v>1147</v>
      </c>
      <c r="L40" s="26">
        <v>1587.45</v>
      </c>
      <c r="M40" s="26">
        <v>-240.4</v>
      </c>
      <c r="N40" s="14">
        <v>0.748</v>
      </c>
      <c r="O40" s="27">
        <v>118.74126000000001</v>
      </c>
      <c r="P40" s="15">
        <v>0.24574399999999999</v>
      </c>
      <c r="Q40" s="15">
        <v>2.387</v>
      </c>
      <c r="R40" s="28">
        <v>2.5661810238062476E-3</v>
      </c>
      <c r="S40" s="26">
        <v>61.01</v>
      </c>
      <c r="T40" s="29">
        <v>50</v>
      </c>
      <c r="U40" s="26">
        <v>62.51</v>
      </c>
      <c r="W40" s="16">
        <v>15.645</v>
      </c>
      <c r="X40" s="19">
        <v>8.1449999999999996</v>
      </c>
      <c r="Y40" s="20">
        <v>1.0859999999999999</v>
      </c>
      <c r="AA40" s="17">
        <v>104.32000000000001</v>
      </c>
      <c r="AB40" s="17">
        <v>-189.16693333333336</v>
      </c>
      <c r="AC40" s="17">
        <v>7.5</v>
      </c>
      <c r="AD40" s="17">
        <v>782.40000000000009</v>
      </c>
      <c r="AF40" s="4" t="b">
        <v>0</v>
      </c>
      <c r="AG40" s="4" t="b">
        <v>1</v>
      </c>
      <c r="AH40" s="4" t="s">
        <v>110</v>
      </c>
      <c r="AJ40" s="16" t="s">
        <v>111</v>
      </c>
      <c r="AP40" s="4"/>
    </row>
    <row r="41" spans="1:42" x14ac:dyDescent="0.25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V41" s="4"/>
      <c r="AA41" s="4"/>
      <c r="AB41" s="4"/>
      <c r="AC41" s="4"/>
      <c r="AD41" s="4"/>
    </row>
  </sheetData>
  <sortState ref="B4:U41">
    <sortCondition ref="B4:B41"/>
  </sortState>
  <mergeCells count="3">
    <mergeCell ref="C2:U2"/>
    <mergeCell ref="C3:H3"/>
    <mergeCell ref="J3:U3"/>
  </mergeCells>
  <conditionalFormatting sqref="H4:H40">
    <cfRule type="cellIs" dxfId="3" priority="4" operator="greaterThan">
      <formula>#REF!</formula>
    </cfRule>
    <cfRule type="cellIs" dxfId="2" priority="5" operator="lessThan">
      <formula>#REF!</formula>
    </cfRule>
  </conditionalFormatting>
  <conditionalFormatting sqref="I4:I40">
    <cfRule type="cellIs" dxfId="1" priority="2" operator="lessThan">
      <formula>0</formula>
    </cfRule>
    <cfRule type="cellIs" dxfId="0" priority="3" operator="greaterThan">
      <formula>0</formula>
    </cfRule>
  </conditionalFormatting>
  <conditionalFormatting sqref="W1:AO40 W42:AO1048576">
    <cfRule type="iconSet" priority="6">
      <iconSet iconSet="3Arrows">
        <cfvo type="percent" val="0"/>
        <cfvo type="percent" val="33"/>
        <cfvo type="percent" val="67"/>
      </iconSet>
    </cfRule>
  </conditionalFormatting>
  <pageMargins left="0.25" right="0" top="0.11" bottom="0.02" header="0" footer="0.1"/>
  <pageSetup scale="6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opLeftCell="A28" workbookViewId="0">
      <selection activeCell="B4" sqref="B4:O39"/>
    </sheetView>
  </sheetViews>
  <sheetFormatPr defaultRowHeight="15" x14ac:dyDescent="0.25"/>
  <cols>
    <col min="1" max="1" width="15.85546875" style="4" bestFit="1" customWidth="1"/>
    <col min="8" max="11" width="9.140625" style="85"/>
    <col min="12" max="12" width="11.5703125" bestFit="1" customWidth="1"/>
    <col min="13" max="13" width="12.28515625" bestFit="1" customWidth="1"/>
    <col min="14" max="14" width="9.140625" style="85"/>
    <col min="15" max="15" width="19.85546875" bestFit="1" customWidth="1"/>
  </cols>
  <sheetData>
    <row r="1" spans="1:15" x14ac:dyDescent="0.25">
      <c r="B1" s="82" t="s">
        <v>247</v>
      </c>
      <c r="C1" s="80"/>
      <c r="D1" s="80"/>
      <c r="E1" s="80" t="s">
        <v>248</v>
      </c>
      <c r="F1" s="80"/>
      <c r="G1" s="80"/>
      <c r="L1" s="85"/>
      <c r="M1" s="80"/>
      <c r="N1" s="80"/>
      <c r="O1" s="85"/>
    </row>
    <row r="2" spans="1:15" x14ac:dyDescent="0.25">
      <c r="A2" s="16"/>
      <c r="B2" s="80"/>
      <c r="C2" s="80"/>
      <c r="D2" s="80"/>
      <c r="E2" s="80"/>
      <c r="F2" s="80"/>
      <c r="G2" s="80"/>
      <c r="I2" s="86" t="s">
        <v>87</v>
      </c>
      <c r="K2" s="86"/>
      <c r="L2" s="86" t="s">
        <v>87</v>
      </c>
      <c r="M2" s="81" t="s">
        <v>249</v>
      </c>
      <c r="N2" s="81" t="s">
        <v>250</v>
      </c>
      <c r="O2" s="86" t="s">
        <v>251</v>
      </c>
    </row>
    <row r="3" spans="1:15" x14ac:dyDescent="0.25">
      <c r="A3" s="16"/>
      <c r="B3" s="83" t="s">
        <v>252</v>
      </c>
      <c r="C3" s="81" t="s">
        <v>38</v>
      </c>
      <c r="D3" s="81" t="s">
        <v>253</v>
      </c>
      <c r="E3" s="81" t="s">
        <v>254</v>
      </c>
      <c r="F3" s="81" t="s">
        <v>255</v>
      </c>
      <c r="G3" s="81" t="s">
        <v>256</v>
      </c>
      <c r="H3" s="87">
        <v>2018</v>
      </c>
      <c r="I3" s="87">
        <v>2019</v>
      </c>
      <c r="J3" s="87">
        <v>2020</v>
      </c>
      <c r="K3" s="87" t="s">
        <v>1009</v>
      </c>
      <c r="L3" s="86" t="s">
        <v>257</v>
      </c>
      <c r="M3" s="81" t="s">
        <v>258</v>
      </c>
      <c r="N3" s="81" t="s">
        <v>259</v>
      </c>
      <c r="O3" s="86" t="s">
        <v>260</v>
      </c>
    </row>
    <row r="4" spans="1:15" x14ac:dyDescent="0.25">
      <c r="A4" s="3" t="s">
        <v>67</v>
      </c>
      <c r="B4" s="158" t="s">
        <v>140</v>
      </c>
      <c r="C4" s="151" t="s">
        <v>261</v>
      </c>
      <c r="D4" s="152">
        <v>8.9</v>
      </c>
      <c r="E4" s="152">
        <v>12.19</v>
      </c>
      <c r="F4" s="153">
        <v>0.73</v>
      </c>
      <c r="G4" s="152">
        <v>2.21</v>
      </c>
      <c r="H4" s="151" t="s">
        <v>99</v>
      </c>
      <c r="I4" s="151" t="s">
        <v>127</v>
      </c>
      <c r="J4" s="151" t="s">
        <v>262</v>
      </c>
      <c r="K4" s="150"/>
      <c r="L4" s="151" t="s">
        <v>8</v>
      </c>
      <c r="M4" s="155">
        <v>29054262</v>
      </c>
      <c r="N4" s="152">
        <v>253.32</v>
      </c>
      <c r="O4" s="151" t="s">
        <v>172</v>
      </c>
    </row>
    <row r="5" spans="1:15" x14ac:dyDescent="0.25">
      <c r="A5" s="3" t="s">
        <v>5</v>
      </c>
      <c r="B5" s="158" t="s">
        <v>5</v>
      </c>
      <c r="C5" s="151" t="s">
        <v>263</v>
      </c>
      <c r="D5" s="152">
        <v>20.7</v>
      </c>
      <c r="E5" s="152">
        <v>14.8</v>
      </c>
      <c r="F5" s="153">
        <v>1.4</v>
      </c>
      <c r="G5" s="152">
        <v>1.1200000000000001</v>
      </c>
      <c r="H5" s="151" t="s">
        <v>92</v>
      </c>
      <c r="I5" s="151" t="s">
        <v>91</v>
      </c>
      <c r="J5" s="151" t="s">
        <v>98</v>
      </c>
      <c r="K5" s="150"/>
      <c r="L5" s="154">
        <v>4.7300000000000002E-2</v>
      </c>
      <c r="M5" s="155">
        <v>3471804</v>
      </c>
      <c r="N5" s="152">
        <v>73.94</v>
      </c>
      <c r="O5" s="151" t="s">
        <v>174</v>
      </c>
    </row>
    <row r="6" spans="1:15" x14ac:dyDescent="0.25">
      <c r="A6" s="3" t="s">
        <v>68</v>
      </c>
      <c r="B6" s="158" t="s">
        <v>141</v>
      </c>
      <c r="C6" s="151" t="s">
        <v>261</v>
      </c>
      <c r="D6" s="152">
        <v>7.8</v>
      </c>
      <c r="E6" s="152">
        <v>12.21</v>
      </c>
      <c r="F6" s="153">
        <v>0.64</v>
      </c>
      <c r="G6" s="152">
        <v>2.4300000000000002</v>
      </c>
      <c r="H6" s="151" t="s">
        <v>100</v>
      </c>
      <c r="I6" s="151" t="s">
        <v>127</v>
      </c>
      <c r="J6" s="151" t="s">
        <v>262</v>
      </c>
      <c r="K6" s="150"/>
      <c r="L6" s="151" t="s">
        <v>8</v>
      </c>
      <c r="M6" s="155">
        <v>17945135</v>
      </c>
      <c r="N6" s="152">
        <v>139.41999999999999</v>
      </c>
      <c r="O6" s="151" t="s">
        <v>176</v>
      </c>
    </row>
    <row r="7" spans="1:15" x14ac:dyDescent="0.25">
      <c r="A7" s="3" t="s">
        <v>9</v>
      </c>
      <c r="B7" s="158" t="s">
        <v>9</v>
      </c>
      <c r="C7" s="151" t="s">
        <v>264</v>
      </c>
      <c r="D7" s="152">
        <v>9.6</v>
      </c>
      <c r="E7" s="152">
        <v>10.99</v>
      </c>
      <c r="F7" s="153">
        <v>0.87</v>
      </c>
      <c r="G7" s="152">
        <v>0.34</v>
      </c>
      <c r="H7" s="151" t="s">
        <v>98</v>
      </c>
      <c r="I7" s="151" t="s">
        <v>98</v>
      </c>
      <c r="J7" s="151" t="s">
        <v>262</v>
      </c>
      <c r="K7" s="154">
        <v>0.1225</v>
      </c>
      <c r="L7" s="154" t="s">
        <v>1052</v>
      </c>
      <c r="M7" s="155">
        <v>1731112</v>
      </c>
      <c r="N7" s="157">
        <v>16.73</v>
      </c>
      <c r="O7" s="151" t="s">
        <v>1023</v>
      </c>
    </row>
    <row r="8" spans="1:15" x14ac:dyDescent="0.25">
      <c r="A8" s="3" t="s">
        <v>12</v>
      </c>
      <c r="B8" s="158" t="s">
        <v>12</v>
      </c>
      <c r="C8" s="151" t="s">
        <v>261</v>
      </c>
      <c r="D8" s="152">
        <v>14.5</v>
      </c>
      <c r="E8" s="152">
        <v>12.91</v>
      </c>
      <c r="F8" s="153">
        <v>1.1200000000000001</v>
      </c>
      <c r="G8" s="152">
        <v>1.87</v>
      </c>
      <c r="H8" s="151" t="s">
        <v>88</v>
      </c>
      <c r="I8" s="151" t="s">
        <v>96</v>
      </c>
      <c r="J8" s="151" t="s">
        <v>262</v>
      </c>
      <c r="K8" s="150"/>
      <c r="L8" s="151" t="s">
        <v>8</v>
      </c>
      <c r="M8" s="155">
        <v>15963232</v>
      </c>
      <c r="N8" s="152">
        <v>258.44</v>
      </c>
      <c r="O8" s="151" t="s">
        <v>1024</v>
      </c>
    </row>
    <row r="9" spans="1:15" x14ac:dyDescent="0.25">
      <c r="A9" s="3" t="s">
        <v>31</v>
      </c>
      <c r="B9" s="158" t="s">
        <v>31</v>
      </c>
      <c r="C9" s="151" t="s">
        <v>261</v>
      </c>
      <c r="D9" s="152">
        <v>13.5</v>
      </c>
      <c r="E9" s="152">
        <v>12.9</v>
      </c>
      <c r="F9" s="153">
        <v>1.05</v>
      </c>
      <c r="G9" s="157">
        <v>1.6</v>
      </c>
      <c r="H9" s="151" t="s">
        <v>91</v>
      </c>
      <c r="I9" s="151" t="s">
        <v>93</v>
      </c>
      <c r="J9" s="151" t="s">
        <v>262</v>
      </c>
      <c r="K9" s="150"/>
      <c r="L9" s="151" t="s">
        <v>8</v>
      </c>
      <c r="M9" s="155">
        <v>9592498</v>
      </c>
      <c r="N9" s="152">
        <v>133.58000000000001</v>
      </c>
      <c r="O9" s="151" t="s">
        <v>1025</v>
      </c>
    </row>
    <row r="10" spans="1:15" x14ac:dyDescent="0.25">
      <c r="A10" s="55" t="s">
        <v>35</v>
      </c>
      <c r="B10" s="158" t="s">
        <v>35</v>
      </c>
      <c r="C10" s="151" t="s">
        <v>261</v>
      </c>
      <c r="D10" s="156">
        <v>22.5</v>
      </c>
      <c r="E10" s="152">
        <v>13.13</v>
      </c>
      <c r="F10" s="153">
        <v>1.71</v>
      </c>
      <c r="G10" s="152">
        <v>1.59</v>
      </c>
      <c r="H10" s="151" t="s">
        <v>262</v>
      </c>
      <c r="I10" s="151" t="s">
        <v>98</v>
      </c>
      <c r="J10" s="151" t="s">
        <v>262</v>
      </c>
      <c r="K10" s="150"/>
      <c r="L10" s="151" t="s">
        <v>8</v>
      </c>
      <c r="M10" s="155">
        <v>1534531</v>
      </c>
      <c r="N10" s="152">
        <v>37.26</v>
      </c>
      <c r="O10" s="151" t="s">
        <v>1026</v>
      </c>
    </row>
    <row r="11" spans="1:15" x14ac:dyDescent="0.25">
      <c r="A11" s="55" t="s">
        <v>69</v>
      </c>
      <c r="B11" s="158" t="s">
        <v>240</v>
      </c>
      <c r="C11" s="151" t="s">
        <v>261</v>
      </c>
      <c r="D11" s="152">
        <v>9.8000000000000007</v>
      </c>
      <c r="E11" s="152">
        <v>12.17</v>
      </c>
      <c r="F11" s="153">
        <v>0.81</v>
      </c>
      <c r="G11" s="152">
        <v>1.48</v>
      </c>
      <c r="H11" s="151" t="s">
        <v>97</v>
      </c>
      <c r="I11" s="151" t="s">
        <v>98</v>
      </c>
      <c r="J11" s="151" t="s">
        <v>262</v>
      </c>
      <c r="K11" s="150"/>
      <c r="L11" s="154">
        <v>9.4100000000000003E-2</v>
      </c>
      <c r="M11" s="155">
        <v>5936587</v>
      </c>
      <c r="N11" s="152">
        <v>57.01</v>
      </c>
      <c r="O11" s="151" t="s">
        <v>1027</v>
      </c>
    </row>
    <row r="12" spans="1:15" x14ac:dyDescent="0.25">
      <c r="A12" s="55" t="s">
        <v>70</v>
      </c>
      <c r="B12" s="158" t="s">
        <v>142</v>
      </c>
      <c r="C12" s="151" t="s">
        <v>261</v>
      </c>
      <c r="D12" s="152">
        <v>9.3000000000000007</v>
      </c>
      <c r="E12" s="152">
        <v>11.9</v>
      </c>
      <c r="F12" s="153">
        <v>0.78</v>
      </c>
      <c r="G12" s="152">
        <v>2.2799999999999998</v>
      </c>
      <c r="H12" s="151" t="s">
        <v>100</v>
      </c>
      <c r="I12" s="151" t="s">
        <v>127</v>
      </c>
      <c r="J12" s="151" t="s">
        <v>262</v>
      </c>
      <c r="K12" s="150"/>
      <c r="L12" s="151" t="s">
        <v>8</v>
      </c>
      <c r="M12" s="155">
        <v>1900721</v>
      </c>
      <c r="N12" s="152">
        <v>17.809999999999999</v>
      </c>
      <c r="O12" s="151" t="s">
        <v>186</v>
      </c>
    </row>
    <row r="13" spans="1:15" x14ac:dyDescent="0.25">
      <c r="A13" s="55" t="s">
        <v>71</v>
      </c>
      <c r="B13" s="158" t="s">
        <v>143</v>
      </c>
      <c r="C13" s="151" t="s">
        <v>261</v>
      </c>
      <c r="D13" s="152">
        <v>7.8</v>
      </c>
      <c r="E13" s="152">
        <v>12.39</v>
      </c>
      <c r="F13" s="153">
        <v>0.63</v>
      </c>
      <c r="G13" s="152">
        <v>2.44</v>
      </c>
      <c r="H13" s="151" t="s">
        <v>101</v>
      </c>
      <c r="I13" s="151" t="s">
        <v>127</v>
      </c>
      <c r="J13" s="151" t="s">
        <v>262</v>
      </c>
      <c r="K13" s="150"/>
      <c r="L13" s="151" t="s">
        <v>8</v>
      </c>
      <c r="M13" s="155">
        <v>23710261</v>
      </c>
      <c r="N13" s="152">
        <v>185.38</v>
      </c>
      <c r="O13" s="151" t="s">
        <v>188</v>
      </c>
    </row>
    <row r="14" spans="1:15" x14ac:dyDescent="0.25">
      <c r="A14" s="55" t="s">
        <v>14</v>
      </c>
      <c r="B14" s="158" t="s">
        <v>14</v>
      </c>
      <c r="C14" s="151" t="s">
        <v>261</v>
      </c>
      <c r="D14" s="152">
        <v>9.1</v>
      </c>
      <c r="E14" s="152">
        <v>12.22</v>
      </c>
      <c r="F14" s="153">
        <v>0.74</v>
      </c>
      <c r="G14" s="152">
        <v>2.27</v>
      </c>
      <c r="H14" s="151" t="s">
        <v>102</v>
      </c>
      <c r="I14" s="151" t="s">
        <v>129</v>
      </c>
      <c r="J14" s="151" t="s">
        <v>262</v>
      </c>
      <c r="K14" s="150"/>
      <c r="L14" s="151" t="s">
        <v>8</v>
      </c>
      <c r="M14" s="155">
        <v>29037382</v>
      </c>
      <c r="N14" s="152">
        <v>270.61</v>
      </c>
      <c r="O14" s="151" t="s">
        <v>190</v>
      </c>
    </row>
    <row r="15" spans="1:15" x14ac:dyDescent="0.25">
      <c r="A15" s="55" t="s">
        <v>15</v>
      </c>
      <c r="B15" s="158" t="s">
        <v>15</v>
      </c>
      <c r="C15" s="151" t="s">
        <v>261</v>
      </c>
      <c r="D15" s="152">
        <v>6.9</v>
      </c>
      <c r="E15" s="152">
        <v>11.87</v>
      </c>
      <c r="F15" s="153">
        <v>0.57999999999999996</v>
      </c>
      <c r="G15" s="152">
        <v>2.33</v>
      </c>
      <c r="H15" s="151" t="s">
        <v>101</v>
      </c>
      <c r="I15" s="151" t="s">
        <v>127</v>
      </c>
      <c r="J15" s="151" t="s">
        <v>262</v>
      </c>
      <c r="K15" s="150"/>
      <c r="L15" s="151" t="s">
        <v>8</v>
      </c>
      <c r="M15" s="155">
        <v>40261557</v>
      </c>
      <c r="N15" s="152">
        <v>280.37</v>
      </c>
      <c r="O15" s="151" t="s">
        <v>192</v>
      </c>
    </row>
    <row r="16" spans="1:15" x14ac:dyDescent="0.25">
      <c r="A16" s="55" t="s">
        <v>72</v>
      </c>
      <c r="B16" s="158" t="s">
        <v>144</v>
      </c>
      <c r="C16" s="151" t="s">
        <v>261</v>
      </c>
      <c r="D16" s="152">
        <v>19.399999999999999</v>
      </c>
      <c r="E16" s="152">
        <v>21.55</v>
      </c>
      <c r="F16" s="153">
        <v>0.9</v>
      </c>
      <c r="G16" s="152">
        <v>5.22</v>
      </c>
      <c r="H16" s="151" t="s">
        <v>88</v>
      </c>
      <c r="I16" s="151" t="s">
        <v>97</v>
      </c>
      <c r="J16" s="151" t="s">
        <v>91</v>
      </c>
      <c r="K16" s="150"/>
      <c r="L16" s="154">
        <v>6.3100000000000003E-2</v>
      </c>
      <c r="M16" s="155">
        <v>8028893</v>
      </c>
      <c r="N16" s="152">
        <v>157.08000000000001</v>
      </c>
      <c r="O16" s="151" t="s">
        <v>1028</v>
      </c>
    </row>
    <row r="17" spans="1:15" x14ac:dyDescent="0.25">
      <c r="A17" s="55" t="s">
        <v>17</v>
      </c>
      <c r="B17" s="158" t="s">
        <v>17</v>
      </c>
      <c r="C17" s="151" t="s">
        <v>261</v>
      </c>
      <c r="D17" s="152">
        <v>9.6999999999999993</v>
      </c>
      <c r="E17" s="152">
        <v>12.11</v>
      </c>
      <c r="F17" s="153">
        <v>0.8</v>
      </c>
      <c r="G17" s="152">
        <v>1.31</v>
      </c>
      <c r="H17" s="151" t="s">
        <v>97</v>
      </c>
      <c r="I17" s="151" t="s">
        <v>98</v>
      </c>
      <c r="J17" s="151" t="s">
        <v>262</v>
      </c>
      <c r="K17" s="150"/>
      <c r="L17" s="154" t="s">
        <v>1053</v>
      </c>
      <c r="M17" s="155">
        <v>11620687</v>
      </c>
      <c r="N17" s="152">
        <v>106.88</v>
      </c>
      <c r="O17" s="151" t="s">
        <v>245</v>
      </c>
    </row>
    <row r="18" spans="1:15" x14ac:dyDescent="0.25">
      <c r="A18" s="55" t="s">
        <v>73</v>
      </c>
      <c r="B18" s="158" t="s">
        <v>145</v>
      </c>
      <c r="C18" s="151" t="s">
        <v>261</v>
      </c>
      <c r="D18" s="152">
        <v>7.6</v>
      </c>
      <c r="E18" s="152">
        <v>9.6</v>
      </c>
      <c r="F18" s="153">
        <v>0.79</v>
      </c>
      <c r="G18" s="152">
        <v>0.33</v>
      </c>
      <c r="H18" s="151" t="s">
        <v>93</v>
      </c>
      <c r="I18" s="151" t="s">
        <v>106</v>
      </c>
      <c r="J18" s="151" t="s">
        <v>93</v>
      </c>
      <c r="K18" s="150"/>
      <c r="L18" s="154" t="s">
        <v>1046</v>
      </c>
      <c r="M18" s="155">
        <v>2491293</v>
      </c>
      <c r="N18" s="152">
        <v>19.07</v>
      </c>
      <c r="O18" s="151" t="s">
        <v>1029</v>
      </c>
    </row>
    <row r="19" spans="1:15" x14ac:dyDescent="0.25">
      <c r="A19" s="55" t="s">
        <v>34</v>
      </c>
      <c r="B19" s="158" t="s">
        <v>34</v>
      </c>
      <c r="C19" s="151" t="s">
        <v>261</v>
      </c>
      <c r="D19" s="152">
        <v>9.4</v>
      </c>
      <c r="E19" s="152">
        <v>11.47</v>
      </c>
      <c r="F19" s="153">
        <v>0.82</v>
      </c>
      <c r="G19" s="157">
        <v>0.4</v>
      </c>
      <c r="H19" s="151" t="s">
        <v>94</v>
      </c>
      <c r="I19" s="151" t="s">
        <v>93</v>
      </c>
      <c r="J19" s="151" t="s">
        <v>93</v>
      </c>
      <c r="K19" s="150"/>
      <c r="L19" s="154">
        <v>8.0600000000000005E-2</v>
      </c>
      <c r="M19" s="155">
        <v>1904479</v>
      </c>
      <c r="N19" s="152">
        <v>18.18</v>
      </c>
      <c r="O19" s="151" t="s">
        <v>1030</v>
      </c>
    </row>
    <row r="20" spans="1:15" x14ac:dyDescent="0.25">
      <c r="A20" s="55" t="s">
        <v>19</v>
      </c>
      <c r="B20" s="158" t="s">
        <v>18</v>
      </c>
      <c r="C20" s="151" t="s">
        <v>261</v>
      </c>
      <c r="D20" s="152">
        <v>11.5</v>
      </c>
      <c r="E20" s="152">
        <v>10.79</v>
      </c>
      <c r="F20" s="153">
        <v>1.07</v>
      </c>
      <c r="G20" s="152">
        <v>0.41</v>
      </c>
      <c r="H20" s="151" t="s">
        <v>95</v>
      </c>
      <c r="I20" s="151" t="s">
        <v>95</v>
      </c>
      <c r="J20" s="151" t="s">
        <v>93</v>
      </c>
      <c r="K20" s="150"/>
      <c r="L20" s="154">
        <v>6.4899999999999999E-2</v>
      </c>
      <c r="M20" s="155">
        <v>4017606</v>
      </c>
      <c r="N20" s="152">
        <v>47.12</v>
      </c>
      <c r="O20" s="151" t="s">
        <v>1031</v>
      </c>
    </row>
    <row r="21" spans="1:15" x14ac:dyDescent="0.25">
      <c r="A21" s="55" t="s">
        <v>18</v>
      </c>
      <c r="B21" s="158" t="s">
        <v>19</v>
      </c>
      <c r="C21" s="151" t="s">
        <v>261</v>
      </c>
      <c r="D21" s="152">
        <v>8.3000000000000007</v>
      </c>
      <c r="E21" s="157">
        <v>9.82</v>
      </c>
      <c r="F21" s="153">
        <v>0.85</v>
      </c>
      <c r="G21" s="157">
        <v>0.4</v>
      </c>
      <c r="H21" s="151" t="s">
        <v>94</v>
      </c>
      <c r="I21" s="151" t="s">
        <v>128</v>
      </c>
      <c r="J21" s="151" t="s">
        <v>93</v>
      </c>
      <c r="K21" s="150"/>
      <c r="L21" s="154">
        <v>8.0600000000000005E-2</v>
      </c>
      <c r="M21" s="155">
        <v>1763575</v>
      </c>
      <c r="N21" s="152">
        <v>14.67</v>
      </c>
      <c r="O21" s="151" t="s">
        <v>1032</v>
      </c>
    </row>
    <row r="22" spans="1:15" x14ac:dyDescent="0.25">
      <c r="A22" s="55" t="s">
        <v>20</v>
      </c>
      <c r="B22" s="158" t="s">
        <v>20</v>
      </c>
      <c r="C22" s="151" t="s">
        <v>261</v>
      </c>
      <c r="D22" s="152">
        <v>9.3000000000000007</v>
      </c>
      <c r="E22" s="152">
        <v>10.88</v>
      </c>
      <c r="F22" s="153">
        <v>0.85</v>
      </c>
      <c r="G22" s="152">
        <v>0.55000000000000004</v>
      </c>
      <c r="H22" s="151" t="s">
        <v>91</v>
      </c>
      <c r="I22" s="151" t="s">
        <v>95</v>
      </c>
      <c r="J22" s="151" t="s">
        <v>93</v>
      </c>
      <c r="K22" s="150"/>
      <c r="L22" s="154">
        <v>6.5799999999999997E-2</v>
      </c>
      <c r="M22" s="155">
        <v>772578</v>
      </c>
      <c r="N22" s="152">
        <v>7.24</v>
      </c>
      <c r="O22" s="151" t="s">
        <v>204</v>
      </c>
    </row>
    <row r="23" spans="1:15" x14ac:dyDescent="0.25">
      <c r="A23" s="55" t="s">
        <v>74</v>
      </c>
      <c r="B23" s="158" t="s">
        <v>146</v>
      </c>
      <c r="C23" s="151" t="s">
        <v>261</v>
      </c>
      <c r="D23" s="152">
        <v>7.5</v>
      </c>
      <c r="E23" s="152">
        <v>11.65</v>
      </c>
      <c r="F23" s="153">
        <v>0.64</v>
      </c>
      <c r="G23" s="152">
        <v>2.34</v>
      </c>
      <c r="H23" s="151" t="s">
        <v>266</v>
      </c>
      <c r="I23" s="151" t="s">
        <v>127</v>
      </c>
      <c r="J23" s="151" t="s">
        <v>262</v>
      </c>
      <c r="K23" s="150"/>
      <c r="L23" s="151" t="s">
        <v>8</v>
      </c>
      <c r="M23" s="155">
        <v>10783213</v>
      </c>
      <c r="N23" s="152">
        <v>81.42</v>
      </c>
      <c r="O23" s="151" t="s">
        <v>206</v>
      </c>
    </row>
    <row r="24" spans="1:15" x14ac:dyDescent="0.25">
      <c r="A24" s="55" t="s">
        <v>21</v>
      </c>
      <c r="B24" s="158" t="s">
        <v>21</v>
      </c>
      <c r="C24" s="151" t="s">
        <v>261</v>
      </c>
      <c r="D24" s="152">
        <v>7.3</v>
      </c>
      <c r="E24" s="152">
        <v>9.6199999999999992</v>
      </c>
      <c r="F24" s="153">
        <v>0.76</v>
      </c>
      <c r="G24" s="152">
        <v>0.15</v>
      </c>
      <c r="H24" s="151" t="s">
        <v>97</v>
      </c>
      <c r="I24" s="151" t="s">
        <v>95</v>
      </c>
      <c r="J24" s="151" t="s">
        <v>106</v>
      </c>
      <c r="K24" s="150"/>
      <c r="L24" s="154">
        <v>7.1400000000000005E-2</v>
      </c>
      <c r="M24" s="155">
        <v>2417458</v>
      </c>
      <c r="N24" s="152">
        <v>17.899999999999999</v>
      </c>
      <c r="O24" s="151" t="s">
        <v>1033</v>
      </c>
    </row>
    <row r="25" spans="1:15" x14ac:dyDescent="0.25">
      <c r="A25" s="55" t="s">
        <v>75</v>
      </c>
      <c r="B25" s="158" t="s">
        <v>147</v>
      </c>
      <c r="C25" s="151" t="s">
        <v>265</v>
      </c>
      <c r="D25" s="152">
        <v>9</v>
      </c>
      <c r="E25" s="152">
        <v>12.68</v>
      </c>
      <c r="F25" s="153">
        <v>0.71</v>
      </c>
      <c r="G25" s="152">
        <v>1.93</v>
      </c>
      <c r="H25" s="154" t="s">
        <v>1048</v>
      </c>
      <c r="I25" s="151" t="s">
        <v>106</v>
      </c>
      <c r="J25" s="151" t="s">
        <v>262</v>
      </c>
      <c r="K25" s="150"/>
      <c r="L25" s="151" t="s">
        <v>8</v>
      </c>
      <c r="M25" s="155">
        <v>10807497</v>
      </c>
      <c r="N25" s="152">
        <v>95.87</v>
      </c>
      <c r="O25" s="151" t="s">
        <v>210</v>
      </c>
    </row>
    <row r="26" spans="1:15" x14ac:dyDescent="0.25">
      <c r="A26" s="55" t="s">
        <v>76</v>
      </c>
      <c r="B26" s="158" t="s">
        <v>148</v>
      </c>
      <c r="C26" s="151" t="s">
        <v>264</v>
      </c>
      <c r="D26" s="152">
        <v>8.8000000000000007</v>
      </c>
      <c r="E26" s="152">
        <v>11.56</v>
      </c>
      <c r="F26" s="153">
        <v>0.76</v>
      </c>
      <c r="G26" s="152">
        <v>0.41</v>
      </c>
      <c r="H26" s="151" t="s">
        <v>98</v>
      </c>
      <c r="I26" s="151" t="s">
        <v>98</v>
      </c>
      <c r="J26" s="151" t="s">
        <v>262</v>
      </c>
      <c r="K26" s="154">
        <v>0.115</v>
      </c>
      <c r="L26" s="154" t="s">
        <v>1054</v>
      </c>
      <c r="M26" s="155">
        <v>12645224</v>
      </c>
      <c r="N26" s="152">
        <v>117.44</v>
      </c>
      <c r="O26" s="151" t="s">
        <v>1034</v>
      </c>
    </row>
    <row r="27" spans="1:15" x14ac:dyDescent="0.25">
      <c r="A27" s="55" t="s">
        <v>77</v>
      </c>
      <c r="B27" s="158" t="s">
        <v>149</v>
      </c>
      <c r="C27" s="151" t="s">
        <v>263</v>
      </c>
      <c r="D27" s="152">
        <v>8.8000000000000007</v>
      </c>
      <c r="E27" s="152">
        <v>12.25</v>
      </c>
      <c r="F27" s="153">
        <v>0.72</v>
      </c>
      <c r="G27" s="152">
        <v>0.81</v>
      </c>
      <c r="H27" s="151" t="s">
        <v>95</v>
      </c>
      <c r="I27" s="151" t="s">
        <v>262</v>
      </c>
      <c r="J27" s="151" t="s">
        <v>649</v>
      </c>
      <c r="K27" s="150"/>
      <c r="L27" s="154" t="s">
        <v>1049</v>
      </c>
      <c r="M27" s="155">
        <v>2552085</v>
      </c>
      <c r="N27" s="152">
        <v>22.98</v>
      </c>
      <c r="O27" s="151" t="s">
        <v>1035</v>
      </c>
    </row>
    <row r="28" spans="1:15" x14ac:dyDescent="0.25">
      <c r="A28" s="55" t="s">
        <v>78</v>
      </c>
      <c r="B28" s="158" t="s">
        <v>150</v>
      </c>
      <c r="C28" s="151" t="s">
        <v>261</v>
      </c>
      <c r="D28" s="152">
        <v>18</v>
      </c>
      <c r="E28" s="152">
        <v>15.76</v>
      </c>
      <c r="F28" s="153">
        <v>1.1399999999999999</v>
      </c>
      <c r="G28" s="152">
        <v>3.95</v>
      </c>
      <c r="H28" s="151" t="s">
        <v>107</v>
      </c>
      <c r="I28" s="151" t="s">
        <v>108</v>
      </c>
      <c r="J28" s="151" t="s">
        <v>93</v>
      </c>
      <c r="K28" s="150"/>
      <c r="L28" s="154">
        <v>5.21E-2</v>
      </c>
      <c r="M28" s="155">
        <v>8014465</v>
      </c>
      <c r="N28" s="152">
        <v>139.83000000000001</v>
      </c>
      <c r="O28" s="151" t="s">
        <v>216</v>
      </c>
    </row>
    <row r="29" spans="1:15" x14ac:dyDescent="0.25">
      <c r="A29" s="55" t="s">
        <v>79</v>
      </c>
      <c r="B29" s="158" t="s">
        <v>151</v>
      </c>
      <c r="C29" s="151" t="s">
        <v>261</v>
      </c>
      <c r="D29" s="152">
        <v>10.9</v>
      </c>
      <c r="E29" s="152">
        <v>10.06</v>
      </c>
      <c r="F29" s="153">
        <v>1.08</v>
      </c>
      <c r="G29" s="152">
        <v>0.37</v>
      </c>
      <c r="H29" s="151" t="s">
        <v>93</v>
      </c>
      <c r="I29" s="151" t="s">
        <v>93</v>
      </c>
      <c r="J29" s="151" t="s">
        <v>93</v>
      </c>
      <c r="K29" s="150"/>
      <c r="L29" s="154" t="s">
        <v>1047</v>
      </c>
      <c r="M29" s="155">
        <v>3231036</v>
      </c>
      <c r="N29" s="152">
        <v>36.39</v>
      </c>
      <c r="O29" s="151" t="s">
        <v>1036</v>
      </c>
    </row>
    <row r="30" spans="1:15" x14ac:dyDescent="0.25">
      <c r="A30" s="55" t="s">
        <v>80</v>
      </c>
      <c r="B30" s="158" t="s">
        <v>152</v>
      </c>
      <c r="C30" s="151" t="s">
        <v>261</v>
      </c>
      <c r="D30" s="152">
        <v>7.5</v>
      </c>
      <c r="E30" s="152">
        <v>12.01</v>
      </c>
      <c r="F30" s="153">
        <v>0.62</v>
      </c>
      <c r="G30" s="152">
        <v>2.2799999999999998</v>
      </c>
      <c r="H30" s="151" t="s">
        <v>103</v>
      </c>
      <c r="I30" s="151" t="s">
        <v>127</v>
      </c>
      <c r="J30" s="151" t="s">
        <v>262</v>
      </c>
      <c r="K30" s="150"/>
      <c r="L30" s="151" t="s">
        <v>8</v>
      </c>
      <c r="M30" s="155">
        <v>24741331</v>
      </c>
      <c r="N30" s="157">
        <v>186.52</v>
      </c>
      <c r="O30" s="151" t="s">
        <v>220</v>
      </c>
    </row>
    <row r="31" spans="1:15" x14ac:dyDescent="0.25">
      <c r="A31" s="55" t="s">
        <v>24</v>
      </c>
      <c r="B31" s="158" t="s">
        <v>24</v>
      </c>
      <c r="C31" s="151" t="s">
        <v>261</v>
      </c>
      <c r="D31" s="152">
        <v>7.2</v>
      </c>
      <c r="E31" s="152">
        <v>12.02</v>
      </c>
      <c r="F31" s="153">
        <v>0.6</v>
      </c>
      <c r="G31" s="152">
        <v>1.92</v>
      </c>
      <c r="H31" s="151" t="s">
        <v>104</v>
      </c>
      <c r="I31" s="151" t="s">
        <v>127</v>
      </c>
      <c r="J31" s="151" t="s">
        <v>262</v>
      </c>
      <c r="K31" s="150"/>
      <c r="L31" s="151" t="s">
        <v>8</v>
      </c>
      <c r="M31" s="155">
        <v>21610299</v>
      </c>
      <c r="N31" s="157">
        <v>155.16</v>
      </c>
      <c r="O31" s="151" t="s">
        <v>222</v>
      </c>
    </row>
    <row r="32" spans="1:15" x14ac:dyDescent="0.25">
      <c r="A32" s="55" t="s">
        <v>25</v>
      </c>
      <c r="B32" s="158" t="s">
        <v>25</v>
      </c>
      <c r="C32" s="151" t="s">
        <v>261</v>
      </c>
      <c r="D32" s="152">
        <v>8.3000000000000007</v>
      </c>
      <c r="E32" s="152">
        <v>10.59</v>
      </c>
      <c r="F32" s="153">
        <v>0.78</v>
      </c>
      <c r="G32" s="152">
        <v>0.55000000000000004</v>
      </c>
      <c r="H32" s="151" t="s">
        <v>91</v>
      </c>
      <c r="I32" s="151" t="s">
        <v>95</v>
      </c>
      <c r="J32" s="151" t="s">
        <v>93</v>
      </c>
      <c r="K32" s="150"/>
      <c r="L32" s="154">
        <v>0.1</v>
      </c>
      <c r="M32" s="155">
        <v>1241349</v>
      </c>
      <c r="N32" s="157">
        <v>10.34</v>
      </c>
      <c r="O32" s="151" t="s">
        <v>1037</v>
      </c>
    </row>
    <row r="33" spans="1:15" x14ac:dyDescent="0.25">
      <c r="A33" s="55" t="s">
        <v>81</v>
      </c>
      <c r="B33" s="158" t="s">
        <v>153</v>
      </c>
      <c r="C33" s="151" t="s">
        <v>261</v>
      </c>
      <c r="D33" s="156">
        <v>13.4</v>
      </c>
      <c r="E33" s="152">
        <v>15</v>
      </c>
      <c r="F33" s="153">
        <v>0.89</v>
      </c>
      <c r="G33" s="152">
        <v>1.05</v>
      </c>
      <c r="H33" s="151" t="s">
        <v>90</v>
      </c>
      <c r="I33" s="151" t="s">
        <v>89</v>
      </c>
      <c r="J33" s="151" t="s">
        <v>262</v>
      </c>
      <c r="K33" s="150"/>
      <c r="L33" s="151" t="s">
        <v>8</v>
      </c>
      <c r="M33" s="155">
        <v>3340492</v>
      </c>
      <c r="N33" s="152">
        <v>45.11</v>
      </c>
      <c r="O33" s="151" t="s">
        <v>1038</v>
      </c>
    </row>
    <row r="34" spans="1:15" x14ac:dyDescent="0.25">
      <c r="A34" s="55" t="s">
        <v>84</v>
      </c>
      <c r="B34" s="158" t="s">
        <v>84</v>
      </c>
      <c r="C34" s="151" t="s">
        <v>261</v>
      </c>
      <c r="D34" s="152">
        <v>12.6</v>
      </c>
      <c r="E34" s="152">
        <v>12.63</v>
      </c>
      <c r="F34" s="153">
        <v>1</v>
      </c>
      <c r="G34" s="152">
        <v>2.11</v>
      </c>
      <c r="H34" s="150"/>
      <c r="I34" s="151" t="s">
        <v>93</v>
      </c>
      <c r="J34" s="151" t="s">
        <v>105</v>
      </c>
      <c r="K34" s="150"/>
      <c r="L34" s="154">
        <v>3.2099999999999997E-2</v>
      </c>
      <c r="M34" s="155">
        <v>11111862</v>
      </c>
      <c r="N34" s="152">
        <v>151.91999999999999</v>
      </c>
      <c r="O34" s="151" t="s">
        <v>1039</v>
      </c>
    </row>
    <row r="35" spans="1:15" x14ac:dyDescent="0.25">
      <c r="A35" s="55" t="s">
        <v>33</v>
      </c>
      <c r="B35" s="158" t="s">
        <v>33</v>
      </c>
      <c r="C35" s="151" t="s">
        <v>261</v>
      </c>
      <c r="D35" s="152">
        <v>13.1</v>
      </c>
      <c r="E35" s="152">
        <v>11.6</v>
      </c>
      <c r="F35" s="153">
        <v>1.1299999999999999</v>
      </c>
      <c r="G35" s="152">
        <v>2.41</v>
      </c>
      <c r="H35" s="151" t="s">
        <v>106</v>
      </c>
      <c r="I35" s="151" t="s">
        <v>93</v>
      </c>
      <c r="J35" s="151" t="s">
        <v>262</v>
      </c>
      <c r="K35" s="150"/>
      <c r="L35" s="151" t="s">
        <v>8</v>
      </c>
      <c r="M35" s="155">
        <v>4609729</v>
      </c>
      <c r="N35" s="152">
        <v>60.78</v>
      </c>
      <c r="O35" s="151" t="s">
        <v>1040</v>
      </c>
    </row>
    <row r="36" spans="1:15" x14ac:dyDescent="0.25">
      <c r="A36" s="55" t="s">
        <v>26</v>
      </c>
      <c r="B36" s="158" t="s">
        <v>26</v>
      </c>
      <c r="C36" s="151" t="s">
        <v>261</v>
      </c>
      <c r="D36" s="152">
        <v>12.5</v>
      </c>
      <c r="E36" s="152">
        <v>12.11</v>
      </c>
      <c r="F36" s="153">
        <v>1.03</v>
      </c>
      <c r="G36" s="152">
        <v>2.85</v>
      </c>
      <c r="H36" s="151" t="s">
        <v>91</v>
      </c>
      <c r="I36" s="151" t="s">
        <v>93</v>
      </c>
      <c r="J36" s="151" t="s">
        <v>262</v>
      </c>
      <c r="K36" s="150"/>
      <c r="L36" s="151" t="s">
        <v>8</v>
      </c>
      <c r="M36" s="155">
        <v>6559339</v>
      </c>
      <c r="N36" s="152">
        <v>82.76</v>
      </c>
      <c r="O36" s="151" t="s">
        <v>1041</v>
      </c>
    </row>
    <row r="37" spans="1:15" x14ac:dyDescent="0.25">
      <c r="A37" s="55" t="s">
        <v>83</v>
      </c>
      <c r="B37" s="158" t="s">
        <v>155</v>
      </c>
      <c r="C37" s="151" t="s">
        <v>261</v>
      </c>
      <c r="D37" s="152">
        <v>7.9</v>
      </c>
      <c r="E37" s="152">
        <v>12.11</v>
      </c>
      <c r="F37" s="153">
        <v>0.65</v>
      </c>
      <c r="G37" s="152">
        <v>2.44</v>
      </c>
      <c r="H37" s="151" t="s">
        <v>267</v>
      </c>
      <c r="I37" s="151" t="s">
        <v>129</v>
      </c>
      <c r="J37" s="151" t="s">
        <v>262</v>
      </c>
      <c r="K37" s="150"/>
      <c r="L37" s="151" t="s">
        <v>8</v>
      </c>
      <c r="M37" s="155">
        <v>19849369</v>
      </c>
      <c r="N37" s="152">
        <v>155.91</v>
      </c>
      <c r="O37" s="151" t="s">
        <v>234</v>
      </c>
    </row>
    <row r="38" spans="1:15" x14ac:dyDescent="0.25">
      <c r="A38" s="55" t="s">
        <v>28</v>
      </c>
      <c r="B38" s="158" t="s">
        <v>28</v>
      </c>
      <c r="C38" s="151" t="s">
        <v>265</v>
      </c>
      <c r="D38" s="152">
        <v>10.7</v>
      </c>
      <c r="E38" s="152">
        <v>13.26</v>
      </c>
      <c r="F38" s="153">
        <v>0.81</v>
      </c>
      <c r="G38" s="152">
        <v>2.2400000000000002</v>
      </c>
      <c r="H38" s="151" t="s">
        <v>93</v>
      </c>
      <c r="I38" s="151" t="s">
        <v>262</v>
      </c>
      <c r="J38" s="151" t="s">
        <v>127</v>
      </c>
      <c r="K38" s="150"/>
      <c r="L38" s="154" t="s">
        <v>1050</v>
      </c>
      <c r="M38" s="155">
        <v>10378804</v>
      </c>
      <c r="N38" s="152">
        <v>179.92</v>
      </c>
      <c r="O38" s="151" t="s">
        <v>1042</v>
      </c>
    </row>
    <row r="39" spans="1:15" x14ac:dyDescent="0.25">
      <c r="A39" s="55" t="s">
        <v>30</v>
      </c>
      <c r="B39" s="158" t="s">
        <v>30</v>
      </c>
      <c r="C39" s="151" t="s">
        <v>263</v>
      </c>
      <c r="D39" s="152">
        <v>9.6999999999999993</v>
      </c>
      <c r="E39" s="152">
        <v>11.79</v>
      </c>
      <c r="F39" s="153">
        <v>0.82</v>
      </c>
      <c r="G39" s="152">
        <v>-0.36</v>
      </c>
      <c r="H39" s="151" t="s">
        <v>93</v>
      </c>
      <c r="I39" s="151" t="s">
        <v>262</v>
      </c>
      <c r="J39" s="151" t="s">
        <v>653</v>
      </c>
      <c r="K39" s="150"/>
      <c r="L39" s="154" t="s">
        <v>1055</v>
      </c>
      <c r="M39" s="155">
        <v>1521386</v>
      </c>
      <c r="N39" s="152">
        <v>14.7</v>
      </c>
      <c r="O39" s="151" t="s">
        <v>1043</v>
      </c>
    </row>
    <row r="40" spans="1:15" x14ac:dyDescent="0.25">
      <c r="B40" s="137"/>
      <c r="C40" s="131"/>
      <c r="D40" s="132"/>
      <c r="E40" s="132"/>
      <c r="F40" s="133"/>
      <c r="G40" s="132"/>
      <c r="H40" s="131"/>
      <c r="I40" s="131"/>
      <c r="J40" s="131"/>
      <c r="K40" s="131"/>
      <c r="L40" s="131"/>
      <c r="M40" s="135"/>
      <c r="N40" s="132"/>
      <c r="O40" s="140"/>
    </row>
    <row r="41" spans="1:15" x14ac:dyDescent="0.25">
      <c r="B41" s="84"/>
      <c r="C41" s="80"/>
      <c r="D41" s="80"/>
      <c r="E41" s="80"/>
      <c r="F41" s="80"/>
      <c r="G41" s="80"/>
      <c r="L41" s="85"/>
      <c r="M41" s="80"/>
      <c r="N41" s="80"/>
      <c r="O41" s="85"/>
    </row>
    <row r="42" spans="1:15" x14ac:dyDescent="0.25">
      <c r="A42" s="55" t="s">
        <v>82</v>
      </c>
    </row>
    <row r="44" spans="1:15" x14ac:dyDescent="0.25">
      <c r="B44" s="111"/>
      <c r="C44" s="111"/>
      <c r="D44" s="111"/>
      <c r="E44" s="111"/>
      <c r="F44" s="111"/>
      <c r="G44" s="111"/>
      <c r="H44" s="111"/>
      <c r="I44" s="112" t="s">
        <v>87</v>
      </c>
      <c r="J44" s="111"/>
      <c r="K44" s="112"/>
      <c r="L44" s="111" t="s">
        <v>87</v>
      </c>
      <c r="M44" s="112"/>
      <c r="N44" s="112" t="s">
        <v>250</v>
      </c>
    </row>
    <row r="45" spans="1:15" x14ac:dyDescent="0.25">
      <c r="B45" s="114"/>
      <c r="C45" s="112"/>
      <c r="D45" s="112"/>
      <c r="E45" s="112"/>
      <c r="F45" s="112"/>
      <c r="G45" s="112"/>
      <c r="H45" s="113"/>
      <c r="I45" s="113"/>
      <c r="J45" s="113"/>
      <c r="K45" s="113"/>
      <c r="L45" s="112"/>
      <c r="M45" s="112"/>
      <c r="N45" s="112"/>
    </row>
    <row r="46" spans="1:15" x14ac:dyDescent="0.25">
      <c r="B46" s="137"/>
      <c r="C46" s="131"/>
      <c r="D46" s="132"/>
      <c r="E46" s="132"/>
      <c r="F46" s="133"/>
      <c r="G46" s="132"/>
      <c r="H46" s="131"/>
      <c r="I46" s="131" t="s">
        <v>87</v>
      </c>
      <c r="J46" s="131"/>
      <c r="K46" s="131"/>
      <c r="L46" s="134" t="s">
        <v>87</v>
      </c>
      <c r="M46" s="135"/>
      <c r="N46" s="131" t="s">
        <v>250</v>
      </c>
      <c r="O46" s="140"/>
    </row>
    <row r="47" spans="1:15" x14ac:dyDescent="0.25">
      <c r="B47" s="137" t="s">
        <v>252</v>
      </c>
      <c r="C47" s="131" t="s">
        <v>38</v>
      </c>
      <c r="D47" s="136" t="s">
        <v>253</v>
      </c>
      <c r="E47" s="132" t="s">
        <v>254</v>
      </c>
      <c r="F47" s="133" t="s">
        <v>255</v>
      </c>
      <c r="G47" s="132" t="s">
        <v>256</v>
      </c>
      <c r="H47" s="131" t="s">
        <v>1018</v>
      </c>
      <c r="I47" s="131" t="s">
        <v>1019</v>
      </c>
      <c r="J47" s="131" t="s">
        <v>1020</v>
      </c>
      <c r="K47" s="131" t="s">
        <v>1009</v>
      </c>
      <c r="L47" s="134" t="s">
        <v>257</v>
      </c>
      <c r="M47" s="135" t="s">
        <v>249</v>
      </c>
      <c r="N47" s="131" t="s">
        <v>259</v>
      </c>
      <c r="O47" s="140" t="s">
        <v>1008</v>
      </c>
    </row>
    <row r="48" spans="1:15" x14ac:dyDescent="0.25">
      <c r="B48" s="149" t="s">
        <v>140</v>
      </c>
      <c r="C48" s="143" t="s">
        <v>261</v>
      </c>
      <c r="D48" s="144">
        <v>8.9</v>
      </c>
      <c r="E48" s="144">
        <v>12.19</v>
      </c>
      <c r="F48" s="145">
        <v>0.73</v>
      </c>
      <c r="G48" s="144">
        <v>2.21</v>
      </c>
      <c r="H48" s="143" t="s">
        <v>99</v>
      </c>
      <c r="I48" s="143" t="s">
        <v>127</v>
      </c>
      <c r="J48" s="143" t="s">
        <v>262</v>
      </c>
      <c r="K48" s="142"/>
      <c r="L48" s="151" t="s">
        <v>8</v>
      </c>
      <c r="M48" s="147">
        <v>29054262</v>
      </c>
      <c r="N48" s="144">
        <v>253.32</v>
      </c>
      <c r="O48" s="143" t="s">
        <v>172</v>
      </c>
    </row>
    <row r="49" spans="2:15" x14ac:dyDescent="0.25">
      <c r="B49" s="149" t="s">
        <v>5</v>
      </c>
      <c r="C49" s="143" t="s">
        <v>263</v>
      </c>
      <c r="D49" s="144">
        <v>20.7</v>
      </c>
      <c r="E49" s="144">
        <v>14.8</v>
      </c>
      <c r="F49" s="145">
        <v>1.4</v>
      </c>
      <c r="G49" s="152">
        <v>1.1200000000000001</v>
      </c>
      <c r="H49" s="143" t="s">
        <v>92</v>
      </c>
      <c r="I49" s="143" t="s">
        <v>91</v>
      </c>
      <c r="J49" s="143" t="s">
        <v>98</v>
      </c>
      <c r="K49" s="154"/>
      <c r="L49" s="154">
        <v>4.7300000000000002E-2</v>
      </c>
      <c r="M49" s="147">
        <v>3471804</v>
      </c>
      <c r="N49" s="157">
        <v>73.94</v>
      </c>
      <c r="O49" s="143" t="s">
        <v>174</v>
      </c>
    </row>
    <row r="50" spans="2:15" x14ac:dyDescent="0.25">
      <c r="B50" s="149" t="s">
        <v>141</v>
      </c>
      <c r="C50" s="143" t="s">
        <v>261</v>
      </c>
      <c r="D50" s="144">
        <v>7.8</v>
      </c>
      <c r="E50" s="157">
        <v>12.21</v>
      </c>
      <c r="F50" s="145">
        <v>0.64</v>
      </c>
      <c r="G50" s="157">
        <v>2.4300000000000002</v>
      </c>
      <c r="H50" s="151" t="s">
        <v>100</v>
      </c>
      <c r="I50" s="143" t="s">
        <v>127</v>
      </c>
      <c r="J50" s="143" t="s">
        <v>262</v>
      </c>
      <c r="K50" s="142"/>
      <c r="L50" s="154" t="s">
        <v>8</v>
      </c>
      <c r="M50" s="147">
        <v>17945135</v>
      </c>
      <c r="N50" s="144">
        <v>139.41999999999999</v>
      </c>
      <c r="O50" s="143" t="s">
        <v>176</v>
      </c>
    </row>
    <row r="51" spans="2:15" x14ac:dyDescent="0.25">
      <c r="B51" s="149" t="s">
        <v>9</v>
      </c>
      <c r="C51" s="143" t="s">
        <v>264</v>
      </c>
      <c r="D51" s="156">
        <v>9.6</v>
      </c>
      <c r="E51" s="144">
        <v>10.99</v>
      </c>
      <c r="F51" s="145">
        <v>0.87</v>
      </c>
      <c r="G51" s="144">
        <v>0.34</v>
      </c>
      <c r="H51" s="143" t="s">
        <v>98</v>
      </c>
      <c r="I51" s="143" t="s">
        <v>98</v>
      </c>
      <c r="J51" s="143" t="s">
        <v>262</v>
      </c>
      <c r="K51" s="159">
        <v>0.1225</v>
      </c>
      <c r="L51" s="151" t="s">
        <v>1052</v>
      </c>
      <c r="M51" s="147">
        <v>1731112</v>
      </c>
      <c r="N51" s="152">
        <v>16.73</v>
      </c>
      <c r="O51" s="143" t="s">
        <v>1023</v>
      </c>
    </row>
    <row r="52" spans="2:15" x14ac:dyDescent="0.25">
      <c r="B52" s="149" t="s">
        <v>12</v>
      </c>
      <c r="C52" s="143" t="s">
        <v>261</v>
      </c>
      <c r="D52" s="144">
        <v>14.5</v>
      </c>
      <c r="E52" s="144">
        <v>12.91</v>
      </c>
      <c r="F52" s="145">
        <v>1.1200000000000001</v>
      </c>
      <c r="G52" s="144">
        <v>1.87</v>
      </c>
      <c r="H52" s="154" t="s">
        <v>88</v>
      </c>
      <c r="I52" s="143" t="s">
        <v>96</v>
      </c>
      <c r="J52" s="143" t="s">
        <v>262</v>
      </c>
      <c r="K52" s="142"/>
      <c r="L52" s="143" t="s">
        <v>8</v>
      </c>
      <c r="M52" s="147">
        <v>15963232</v>
      </c>
      <c r="N52" s="144">
        <v>258.44</v>
      </c>
      <c r="O52" s="143" t="s">
        <v>1024</v>
      </c>
    </row>
    <row r="53" spans="2:15" x14ac:dyDescent="0.25">
      <c r="B53" s="149" t="s">
        <v>31</v>
      </c>
      <c r="C53" s="143" t="s">
        <v>261</v>
      </c>
      <c r="D53" s="144">
        <v>13.5</v>
      </c>
      <c r="E53" s="144">
        <v>12.9</v>
      </c>
      <c r="F53" s="145">
        <v>1.05</v>
      </c>
      <c r="G53" s="152">
        <v>1.6</v>
      </c>
      <c r="H53" s="143" t="s">
        <v>91</v>
      </c>
      <c r="I53" s="143" t="s">
        <v>93</v>
      </c>
      <c r="J53" s="143" t="s">
        <v>262</v>
      </c>
      <c r="K53" s="159"/>
      <c r="L53" s="154" t="s">
        <v>8</v>
      </c>
      <c r="M53" s="147">
        <v>9592498</v>
      </c>
      <c r="N53" s="152">
        <v>133.58000000000001</v>
      </c>
      <c r="O53" s="143" t="s">
        <v>1025</v>
      </c>
    </row>
    <row r="54" spans="2:15" x14ac:dyDescent="0.25">
      <c r="B54" s="149" t="s">
        <v>35</v>
      </c>
      <c r="C54" s="143" t="s">
        <v>261</v>
      </c>
      <c r="D54" s="152">
        <v>22.5</v>
      </c>
      <c r="E54" s="144">
        <v>13.13</v>
      </c>
      <c r="F54" s="145">
        <v>1.71</v>
      </c>
      <c r="G54" s="144">
        <v>1.59</v>
      </c>
      <c r="H54" s="143" t="s">
        <v>262</v>
      </c>
      <c r="I54" s="143" t="s">
        <v>98</v>
      </c>
      <c r="J54" s="143" t="s">
        <v>262</v>
      </c>
      <c r="K54" s="142"/>
      <c r="L54" s="143" t="s">
        <v>8</v>
      </c>
      <c r="M54" s="147">
        <v>1534531</v>
      </c>
      <c r="N54" s="144">
        <v>37.26</v>
      </c>
      <c r="O54" s="143" t="s">
        <v>1026</v>
      </c>
    </row>
    <row r="55" spans="2:15" x14ac:dyDescent="0.25">
      <c r="B55" s="149" t="s">
        <v>240</v>
      </c>
      <c r="C55" s="143" t="s">
        <v>261</v>
      </c>
      <c r="D55" s="144">
        <v>9.8000000000000007</v>
      </c>
      <c r="E55" s="144">
        <v>12.17</v>
      </c>
      <c r="F55" s="145">
        <v>0.81</v>
      </c>
      <c r="G55" s="152">
        <v>1.48</v>
      </c>
      <c r="H55" s="143" t="s">
        <v>97</v>
      </c>
      <c r="I55" s="143" t="s">
        <v>98</v>
      </c>
      <c r="J55" s="143" t="s">
        <v>262</v>
      </c>
      <c r="K55" s="142"/>
      <c r="L55" s="146">
        <v>9.4100000000000003E-2</v>
      </c>
      <c r="M55" s="147">
        <v>5936587</v>
      </c>
      <c r="N55" s="144">
        <v>57.01</v>
      </c>
      <c r="O55" s="143" t="s">
        <v>1027</v>
      </c>
    </row>
    <row r="56" spans="2:15" x14ac:dyDescent="0.25">
      <c r="B56" s="149" t="s">
        <v>142</v>
      </c>
      <c r="C56" s="143" t="s">
        <v>261</v>
      </c>
      <c r="D56" s="144">
        <v>9.3000000000000007</v>
      </c>
      <c r="E56" s="144">
        <v>11.9</v>
      </c>
      <c r="F56" s="145">
        <v>0.78</v>
      </c>
      <c r="G56" s="144">
        <v>2.2799999999999998</v>
      </c>
      <c r="H56" s="143" t="s">
        <v>100</v>
      </c>
      <c r="I56" s="143" t="s">
        <v>127</v>
      </c>
      <c r="J56" s="143" t="s">
        <v>262</v>
      </c>
      <c r="K56" s="159"/>
      <c r="L56" s="154" t="s">
        <v>8</v>
      </c>
      <c r="M56" s="147">
        <v>1900721</v>
      </c>
      <c r="N56" s="144">
        <v>17.809999999999999</v>
      </c>
      <c r="O56" s="143" t="s">
        <v>186</v>
      </c>
    </row>
    <row r="57" spans="2:15" x14ac:dyDescent="0.25">
      <c r="B57" s="149" t="s">
        <v>143</v>
      </c>
      <c r="C57" s="143" t="s">
        <v>261</v>
      </c>
      <c r="D57" s="144">
        <v>7.8</v>
      </c>
      <c r="E57" s="144">
        <v>12.39</v>
      </c>
      <c r="F57" s="145">
        <v>0.63</v>
      </c>
      <c r="G57" s="144">
        <v>2.44</v>
      </c>
      <c r="H57" s="143" t="s">
        <v>101</v>
      </c>
      <c r="I57" s="143" t="s">
        <v>127</v>
      </c>
      <c r="J57" s="143" t="s">
        <v>262</v>
      </c>
      <c r="K57" s="142"/>
      <c r="L57" s="151" t="s">
        <v>8</v>
      </c>
      <c r="M57" s="147">
        <v>23710261</v>
      </c>
      <c r="N57" s="144">
        <v>185.38</v>
      </c>
      <c r="O57" s="143" t="s">
        <v>188</v>
      </c>
    </row>
    <row r="58" spans="2:15" x14ac:dyDescent="0.25">
      <c r="B58" s="149" t="s">
        <v>14</v>
      </c>
      <c r="C58" s="143" t="s">
        <v>261</v>
      </c>
      <c r="D58" s="144">
        <v>9.1</v>
      </c>
      <c r="E58" s="144">
        <v>12.22</v>
      </c>
      <c r="F58" s="145">
        <v>0.74</v>
      </c>
      <c r="G58" s="144">
        <v>2.27</v>
      </c>
      <c r="H58" s="143" t="s">
        <v>102</v>
      </c>
      <c r="I58" s="143" t="s">
        <v>129</v>
      </c>
      <c r="J58" s="143" t="s">
        <v>262</v>
      </c>
      <c r="K58" s="142"/>
      <c r="L58" s="154" t="s">
        <v>8</v>
      </c>
      <c r="M58" s="147">
        <v>29037382</v>
      </c>
      <c r="N58" s="144">
        <v>270.61</v>
      </c>
      <c r="O58" s="143" t="s">
        <v>190</v>
      </c>
    </row>
    <row r="59" spans="2:15" x14ac:dyDescent="0.25">
      <c r="B59" s="149" t="s">
        <v>15</v>
      </c>
      <c r="C59" s="143" t="s">
        <v>261</v>
      </c>
      <c r="D59" s="144">
        <v>6.9</v>
      </c>
      <c r="E59" s="144">
        <v>11.87</v>
      </c>
      <c r="F59" s="145">
        <v>0.57999999999999996</v>
      </c>
      <c r="G59" s="144">
        <v>2.33</v>
      </c>
      <c r="H59" s="143" t="s">
        <v>101</v>
      </c>
      <c r="I59" s="143" t="s">
        <v>127</v>
      </c>
      <c r="J59" s="143" t="s">
        <v>262</v>
      </c>
      <c r="K59" s="142"/>
      <c r="L59" s="154" t="s">
        <v>8</v>
      </c>
      <c r="M59" s="147">
        <v>40261557</v>
      </c>
      <c r="N59" s="144">
        <v>280.37</v>
      </c>
      <c r="O59" s="143" t="s">
        <v>192</v>
      </c>
    </row>
    <row r="60" spans="2:15" x14ac:dyDescent="0.25">
      <c r="B60" s="149" t="s">
        <v>144</v>
      </c>
      <c r="C60" s="143" t="s">
        <v>261</v>
      </c>
      <c r="D60" s="144">
        <v>19.399999999999999</v>
      </c>
      <c r="E60" s="144">
        <v>21.55</v>
      </c>
      <c r="F60" s="145">
        <v>0.9</v>
      </c>
      <c r="G60" s="144">
        <v>5.22</v>
      </c>
      <c r="H60" s="143" t="s">
        <v>88</v>
      </c>
      <c r="I60" s="143" t="s">
        <v>97</v>
      </c>
      <c r="J60" s="143" t="s">
        <v>91</v>
      </c>
      <c r="K60" s="142"/>
      <c r="L60" s="154">
        <v>6.3100000000000003E-2</v>
      </c>
      <c r="M60" s="147">
        <v>8028893</v>
      </c>
      <c r="N60" s="144">
        <v>157.08000000000001</v>
      </c>
      <c r="O60" s="143" t="s">
        <v>1028</v>
      </c>
    </row>
    <row r="61" spans="2:15" x14ac:dyDescent="0.25">
      <c r="B61" s="149" t="s">
        <v>17</v>
      </c>
      <c r="C61" s="143" t="s">
        <v>261</v>
      </c>
      <c r="D61" s="144">
        <v>9.6999999999999993</v>
      </c>
      <c r="E61" s="144">
        <v>12.11</v>
      </c>
      <c r="F61" s="145">
        <v>0.8</v>
      </c>
      <c r="G61" s="144">
        <v>1.31</v>
      </c>
      <c r="H61" s="143" t="s">
        <v>97</v>
      </c>
      <c r="I61" s="143" t="s">
        <v>98</v>
      </c>
      <c r="J61" s="143" t="s">
        <v>262</v>
      </c>
      <c r="K61" s="142"/>
      <c r="L61" s="151" t="s">
        <v>1053</v>
      </c>
      <c r="M61" s="147">
        <v>11620687</v>
      </c>
      <c r="N61" s="144">
        <v>106.88</v>
      </c>
      <c r="O61" s="143" t="s">
        <v>245</v>
      </c>
    </row>
    <row r="62" spans="2:15" x14ac:dyDescent="0.25">
      <c r="B62" s="149" t="s">
        <v>145</v>
      </c>
      <c r="C62" s="143" t="s">
        <v>261</v>
      </c>
      <c r="D62" s="152">
        <v>7.6</v>
      </c>
      <c r="E62" s="144">
        <v>9.6</v>
      </c>
      <c r="F62" s="145">
        <v>0.79</v>
      </c>
      <c r="G62" s="144">
        <v>0.33</v>
      </c>
      <c r="H62" s="143" t="s">
        <v>93</v>
      </c>
      <c r="I62" s="143" t="s">
        <v>106</v>
      </c>
      <c r="J62" s="143" t="s">
        <v>93</v>
      </c>
      <c r="K62" s="150"/>
      <c r="L62" s="151" t="s">
        <v>1046</v>
      </c>
      <c r="M62" s="147">
        <v>2491293</v>
      </c>
      <c r="N62" s="144">
        <v>19.07</v>
      </c>
      <c r="O62" s="143" t="s">
        <v>1029</v>
      </c>
    </row>
    <row r="63" spans="2:15" x14ac:dyDescent="0.25">
      <c r="B63" s="149" t="s">
        <v>34</v>
      </c>
      <c r="C63" s="143" t="s">
        <v>261</v>
      </c>
      <c r="D63" s="144">
        <v>9.4</v>
      </c>
      <c r="E63" s="144">
        <v>11.47</v>
      </c>
      <c r="F63" s="145">
        <v>0.82</v>
      </c>
      <c r="G63" s="157">
        <v>0.4</v>
      </c>
      <c r="H63" s="143" t="s">
        <v>94</v>
      </c>
      <c r="I63" s="143" t="s">
        <v>93</v>
      </c>
      <c r="J63" s="143" t="s">
        <v>93</v>
      </c>
      <c r="K63" s="142"/>
      <c r="L63" s="146">
        <v>8.0600000000000005E-2</v>
      </c>
      <c r="M63" s="147">
        <v>1904479</v>
      </c>
      <c r="N63" s="144">
        <v>18.18</v>
      </c>
      <c r="O63" s="143" t="s">
        <v>1030</v>
      </c>
    </row>
    <row r="64" spans="2:15" x14ac:dyDescent="0.25">
      <c r="B64" s="149" t="s">
        <v>18</v>
      </c>
      <c r="C64" s="143" t="s">
        <v>261</v>
      </c>
      <c r="D64" s="144">
        <v>11.5</v>
      </c>
      <c r="E64" s="144">
        <v>10.79</v>
      </c>
      <c r="F64" s="145">
        <v>1.07</v>
      </c>
      <c r="G64" s="144">
        <v>0.41</v>
      </c>
      <c r="H64" s="143" t="s">
        <v>95</v>
      </c>
      <c r="I64" s="143" t="s">
        <v>95</v>
      </c>
      <c r="J64" s="143" t="s">
        <v>93</v>
      </c>
      <c r="K64" s="154"/>
      <c r="L64" s="154">
        <v>6.4899999999999999E-2</v>
      </c>
      <c r="M64" s="147">
        <v>4017606</v>
      </c>
      <c r="N64" s="144">
        <v>47.12</v>
      </c>
      <c r="O64" s="143" t="s">
        <v>1031</v>
      </c>
    </row>
    <row r="65" spans="2:15" x14ac:dyDescent="0.25">
      <c r="B65" s="149" t="s">
        <v>19</v>
      </c>
      <c r="C65" s="143" t="s">
        <v>261</v>
      </c>
      <c r="D65" s="144">
        <v>8.3000000000000007</v>
      </c>
      <c r="E65" s="152">
        <v>9.82</v>
      </c>
      <c r="F65" s="145">
        <v>0.85</v>
      </c>
      <c r="G65" s="152">
        <v>0.4</v>
      </c>
      <c r="H65" s="143" t="s">
        <v>94</v>
      </c>
      <c r="I65" s="143" t="s">
        <v>128</v>
      </c>
      <c r="J65" s="143" t="s">
        <v>93</v>
      </c>
      <c r="K65" s="142"/>
      <c r="L65" s="154">
        <v>8.0600000000000005E-2</v>
      </c>
      <c r="M65" s="147">
        <v>1763575</v>
      </c>
      <c r="N65" s="144">
        <v>14.67</v>
      </c>
      <c r="O65" s="143" t="s">
        <v>1032</v>
      </c>
    </row>
    <row r="66" spans="2:15" x14ac:dyDescent="0.25">
      <c r="B66" s="149" t="s">
        <v>20</v>
      </c>
      <c r="C66" s="143" t="s">
        <v>261</v>
      </c>
      <c r="D66" s="144">
        <v>9.3000000000000007</v>
      </c>
      <c r="E66" s="144">
        <v>10.88</v>
      </c>
      <c r="F66" s="145">
        <v>0.85</v>
      </c>
      <c r="G66" s="144">
        <v>0.55000000000000004</v>
      </c>
      <c r="H66" s="143" t="s">
        <v>91</v>
      </c>
      <c r="I66" s="143" t="s">
        <v>95</v>
      </c>
      <c r="J66" s="143" t="s">
        <v>93</v>
      </c>
      <c r="K66" s="150"/>
      <c r="L66" s="154">
        <v>6.5799999999999997E-2</v>
      </c>
      <c r="M66" s="147">
        <v>772578</v>
      </c>
      <c r="N66" s="144">
        <v>7.24</v>
      </c>
      <c r="O66" s="143" t="s">
        <v>204</v>
      </c>
    </row>
    <row r="67" spans="2:15" x14ac:dyDescent="0.25">
      <c r="B67" s="149" t="s">
        <v>146</v>
      </c>
      <c r="C67" s="143" t="s">
        <v>261</v>
      </c>
      <c r="D67" s="144">
        <v>7.5</v>
      </c>
      <c r="E67" s="144">
        <v>11.65</v>
      </c>
      <c r="F67" s="145">
        <v>0.64</v>
      </c>
      <c r="G67" s="144">
        <v>2.34</v>
      </c>
      <c r="H67" s="143" t="s">
        <v>266</v>
      </c>
      <c r="I67" s="143" t="s">
        <v>127</v>
      </c>
      <c r="J67" s="143" t="s">
        <v>262</v>
      </c>
      <c r="K67" s="142"/>
      <c r="L67" s="143" t="s">
        <v>8</v>
      </c>
      <c r="M67" s="147">
        <v>10783213</v>
      </c>
      <c r="N67" s="157">
        <v>81.42</v>
      </c>
      <c r="O67" s="143" t="s">
        <v>206</v>
      </c>
    </row>
    <row r="68" spans="2:15" x14ac:dyDescent="0.25">
      <c r="B68" s="149" t="s">
        <v>21</v>
      </c>
      <c r="C68" s="143" t="s">
        <v>261</v>
      </c>
      <c r="D68" s="144">
        <v>7.3</v>
      </c>
      <c r="E68" s="144">
        <v>9.6199999999999992</v>
      </c>
      <c r="F68" s="145">
        <v>0.76</v>
      </c>
      <c r="G68" s="144">
        <v>0.15</v>
      </c>
      <c r="H68" s="143" t="s">
        <v>97</v>
      </c>
      <c r="I68" s="143" t="s">
        <v>95</v>
      </c>
      <c r="J68" s="143" t="s">
        <v>106</v>
      </c>
      <c r="K68" s="142"/>
      <c r="L68" s="154">
        <v>7.1400000000000005E-2</v>
      </c>
      <c r="M68" s="147">
        <v>2417458</v>
      </c>
      <c r="N68" s="144">
        <v>17.899999999999999</v>
      </c>
      <c r="O68" s="143" t="s">
        <v>1033</v>
      </c>
    </row>
    <row r="69" spans="2:15" x14ac:dyDescent="0.25">
      <c r="B69" s="149" t="s">
        <v>147</v>
      </c>
      <c r="C69" s="143" t="s">
        <v>265</v>
      </c>
      <c r="D69" s="144">
        <v>9</v>
      </c>
      <c r="E69" s="152">
        <v>12.68</v>
      </c>
      <c r="F69" s="145">
        <v>0.71</v>
      </c>
      <c r="G69" s="152">
        <v>1.93</v>
      </c>
      <c r="H69" s="151" t="s">
        <v>1048</v>
      </c>
      <c r="I69" s="143" t="s">
        <v>106</v>
      </c>
      <c r="J69" s="143" t="s">
        <v>262</v>
      </c>
      <c r="K69" s="142"/>
      <c r="L69" s="151" t="s">
        <v>8</v>
      </c>
      <c r="M69" s="147">
        <v>10807497</v>
      </c>
      <c r="N69" s="144">
        <v>95.87</v>
      </c>
      <c r="O69" s="143" t="s">
        <v>210</v>
      </c>
    </row>
    <row r="70" spans="2:15" x14ac:dyDescent="0.25">
      <c r="B70" s="149" t="s">
        <v>148</v>
      </c>
      <c r="C70" s="143" t="s">
        <v>264</v>
      </c>
      <c r="D70" s="144">
        <v>8.8000000000000007</v>
      </c>
      <c r="E70" s="144">
        <v>11.56</v>
      </c>
      <c r="F70" s="145">
        <v>0.76</v>
      </c>
      <c r="G70" s="144">
        <v>0.41</v>
      </c>
      <c r="H70" s="143" t="s">
        <v>98</v>
      </c>
      <c r="I70" s="143" t="s">
        <v>98</v>
      </c>
      <c r="J70" s="143" t="s">
        <v>262</v>
      </c>
      <c r="K70" s="159">
        <v>0.115</v>
      </c>
      <c r="L70" s="151" t="s">
        <v>1054</v>
      </c>
      <c r="M70" s="147">
        <v>12645224</v>
      </c>
      <c r="N70" s="144">
        <v>117.44</v>
      </c>
      <c r="O70" s="143" t="s">
        <v>1034</v>
      </c>
    </row>
    <row r="71" spans="2:15" x14ac:dyDescent="0.25">
      <c r="B71" s="149" t="s">
        <v>149</v>
      </c>
      <c r="C71" s="143" t="s">
        <v>263</v>
      </c>
      <c r="D71" s="144">
        <v>8.8000000000000007</v>
      </c>
      <c r="E71" s="144">
        <v>12.25</v>
      </c>
      <c r="F71" s="145">
        <v>0.72</v>
      </c>
      <c r="G71" s="144">
        <v>0.81</v>
      </c>
      <c r="H71" s="143" t="s">
        <v>95</v>
      </c>
      <c r="I71" s="143" t="s">
        <v>262</v>
      </c>
      <c r="J71" s="143" t="s">
        <v>649</v>
      </c>
      <c r="K71" s="142"/>
      <c r="L71" s="151" t="s">
        <v>1049</v>
      </c>
      <c r="M71" s="147">
        <v>2552085</v>
      </c>
      <c r="N71" s="157">
        <v>22.98</v>
      </c>
      <c r="O71" s="143" t="s">
        <v>1035</v>
      </c>
    </row>
    <row r="72" spans="2:15" x14ac:dyDescent="0.25">
      <c r="B72" s="149" t="s">
        <v>150</v>
      </c>
      <c r="C72" s="143" t="s">
        <v>261</v>
      </c>
      <c r="D72" s="144">
        <v>18</v>
      </c>
      <c r="E72" s="144">
        <v>15.76</v>
      </c>
      <c r="F72" s="145">
        <v>1.1399999999999999</v>
      </c>
      <c r="G72" s="144">
        <v>3.95</v>
      </c>
      <c r="H72" s="143" t="s">
        <v>107</v>
      </c>
      <c r="I72" s="143" t="s">
        <v>108</v>
      </c>
      <c r="J72" s="143" t="s">
        <v>93</v>
      </c>
      <c r="K72" s="142"/>
      <c r="L72" s="146">
        <v>5.21E-2</v>
      </c>
      <c r="M72" s="147">
        <v>8014465</v>
      </c>
      <c r="N72" s="144">
        <v>139.83000000000001</v>
      </c>
      <c r="O72" s="143" t="s">
        <v>216</v>
      </c>
    </row>
    <row r="73" spans="2:15" x14ac:dyDescent="0.25">
      <c r="B73" s="149" t="s">
        <v>151</v>
      </c>
      <c r="C73" s="143" t="s">
        <v>261</v>
      </c>
      <c r="D73" s="144">
        <v>10.9</v>
      </c>
      <c r="E73" s="144">
        <v>10.06</v>
      </c>
      <c r="F73" s="145">
        <v>1.08</v>
      </c>
      <c r="G73" s="144">
        <v>0.37</v>
      </c>
      <c r="H73" s="143" t="s">
        <v>93</v>
      </c>
      <c r="I73" s="143" t="s">
        <v>93</v>
      </c>
      <c r="J73" s="143" t="s">
        <v>93</v>
      </c>
      <c r="K73" s="142"/>
      <c r="L73" s="151" t="s">
        <v>1047</v>
      </c>
      <c r="M73" s="147">
        <v>3231036</v>
      </c>
      <c r="N73" s="144">
        <v>36.39</v>
      </c>
      <c r="O73" s="143" t="s">
        <v>1036</v>
      </c>
    </row>
    <row r="74" spans="2:15" x14ac:dyDescent="0.25">
      <c r="B74" s="149" t="s">
        <v>152</v>
      </c>
      <c r="C74" s="143" t="s">
        <v>261</v>
      </c>
      <c r="D74" s="144">
        <v>7.5</v>
      </c>
      <c r="E74" s="144">
        <v>12.01</v>
      </c>
      <c r="F74" s="145">
        <v>0.62</v>
      </c>
      <c r="G74" s="144">
        <v>2.2799999999999998</v>
      </c>
      <c r="H74" s="143" t="s">
        <v>103</v>
      </c>
      <c r="I74" s="143" t="s">
        <v>127</v>
      </c>
      <c r="J74" s="143" t="s">
        <v>262</v>
      </c>
      <c r="K74" s="142"/>
      <c r="L74" s="154" t="s">
        <v>8</v>
      </c>
      <c r="M74" s="147">
        <v>24741331</v>
      </c>
      <c r="N74" s="148">
        <v>186.52</v>
      </c>
      <c r="O74" s="143" t="s">
        <v>220</v>
      </c>
    </row>
    <row r="75" spans="2:15" x14ac:dyDescent="0.25">
      <c r="B75" s="149" t="s">
        <v>24</v>
      </c>
      <c r="C75" s="143" t="s">
        <v>261</v>
      </c>
      <c r="D75" s="144">
        <v>7.2</v>
      </c>
      <c r="E75" s="144">
        <v>12.02</v>
      </c>
      <c r="F75" s="145">
        <v>0.6</v>
      </c>
      <c r="G75" s="144">
        <v>1.92</v>
      </c>
      <c r="H75" s="143" t="s">
        <v>104</v>
      </c>
      <c r="I75" s="143" t="s">
        <v>127</v>
      </c>
      <c r="J75" s="143" t="s">
        <v>262</v>
      </c>
      <c r="K75" s="142"/>
      <c r="L75" s="154" t="s">
        <v>8</v>
      </c>
      <c r="M75" s="147">
        <v>21610299</v>
      </c>
      <c r="N75" s="152">
        <v>155.16</v>
      </c>
      <c r="O75" s="143" t="s">
        <v>222</v>
      </c>
    </row>
    <row r="76" spans="2:15" x14ac:dyDescent="0.25">
      <c r="B76" s="149" t="s">
        <v>25</v>
      </c>
      <c r="C76" s="143" t="s">
        <v>261</v>
      </c>
      <c r="D76" s="144">
        <v>8.3000000000000007</v>
      </c>
      <c r="E76" s="144">
        <v>10.59</v>
      </c>
      <c r="F76" s="145">
        <v>0.78</v>
      </c>
      <c r="G76" s="144">
        <v>0.55000000000000004</v>
      </c>
      <c r="H76" s="143" t="s">
        <v>91</v>
      </c>
      <c r="I76" s="143" t="s">
        <v>95</v>
      </c>
      <c r="J76" s="143" t="s">
        <v>93</v>
      </c>
      <c r="K76" s="142"/>
      <c r="L76" s="146">
        <v>0.1</v>
      </c>
      <c r="M76" s="147">
        <v>1241349</v>
      </c>
      <c r="N76" s="152">
        <v>10.34</v>
      </c>
      <c r="O76" s="143" t="s">
        <v>1037</v>
      </c>
    </row>
    <row r="77" spans="2:15" x14ac:dyDescent="0.25">
      <c r="B77" s="149" t="s">
        <v>153</v>
      </c>
      <c r="C77" s="143" t="s">
        <v>261</v>
      </c>
      <c r="D77" s="152">
        <v>13.4</v>
      </c>
      <c r="E77" s="144">
        <v>15</v>
      </c>
      <c r="F77" s="145">
        <v>0.89</v>
      </c>
      <c r="G77" s="157">
        <v>1.05</v>
      </c>
      <c r="H77" s="143" t="s">
        <v>90</v>
      </c>
      <c r="I77" s="143" t="s">
        <v>89</v>
      </c>
      <c r="J77" s="143" t="s">
        <v>262</v>
      </c>
      <c r="K77" s="142"/>
      <c r="L77" s="151" t="s">
        <v>8</v>
      </c>
      <c r="M77" s="147">
        <v>3340492</v>
      </c>
      <c r="N77" s="144">
        <v>45.11</v>
      </c>
      <c r="O77" s="143" t="s">
        <v>1038</v>
      </c>
    </row>
    <row r="78" spans="2:15" x14ac:dyDescent="0.25">
      <c r="B78" s="149" t="s">
        <v>84</v>
      </c>
      <c r="C78" s="143" t="s">
        <v>261</v>
      </c>
      <c r="D78" s="144">
        <v>12.6</v>
      </c>
      <c r="E78" s="144">
        <v>12.63</v>
      </c>
      <c r="F78" s="145">
        <v>1</v>
      </c>
      <c r="G78" s="144">
        <v>2.11</v>
      </c>
      <c r="H78" s="142"/>
      <c r="I78" s="143" t="s">
        <v>93</v>
      </c>
      <c r="J78" s="143" t="s">
        <v>105</v>
      </c>
      <c r="K78" s="142"/>
      <c r="L78" s="146">
        <v>3.2099999999999997E-2</v>
      </c>
      <c r="M78" s="147">
        <v>11111862</v>
      </c>
      <c r="N78" s="144">
        <v>151.91999999999999</v>
      </c>
      <c r="O78" s="143" t="s">
        <v>1039</v>
      </c>
    </row>
    <row r="79" spans="2:15" x14ac:dyDescent="0.25">
      <c r="B79" s="149" t="s">
        <v>33</v>
      </c>
      <c r="C79" s="143" t="s">
        <v>261</v>
      </c>
      <c r="D79" s="144">
        <v>13.1</v>
      </c>
      <c r="E79" s="144">
        <v>11.6</v>
      </c>
      <c r="F79" s="145">
        <v>1.1299999999999999</v>
      </c>
      <c r="G79" s="144">
        <v>2.41</v>
      </c>
      <c r="H79" s="143" t="s">
        <v>106</v>
      </c>
      <c r="I79" s="143" t="s">
        <v>93</v>
      </c>
      <c r="J79" s="143" t="s">
        <v>262</v>
      </c>
      <c r="K79" s="142"/>
      <c r="L79" s="143" t="s">
        <v>8</v>
      </c>
      <c r="M79" s="147">
        <v>4609729</v>
      </c>
      <c r="N79" s="144">
        <v>60.78</v>
      </c>
      <c r="O79" s="143" t="s">
        <v>1040</v>
      </c>
    </row>
    <row r="80" spans="2:15" x14ac:dyDescent="0.25">
      <c r="B80" s="149" t="s">
        <v>26</v>
      </c>
      <c r="C80" s="143" t="s">
        <v>261</v>
      </c>
      <c r="D80" s="144">
        <v>12.5</v>
      </c>
      <c r="E80" s="144">
        <v>12.11</v>
      </c>
      <c r="F80" s="145">
        <v>1.03</v>
      </c>
      <c r="G80" s="144">
        <v>2.85</v>
      </c>
      <c r="H80" s="143" t="s">
        <v>91</v>
      </c>
      <c r="I80" s="143" t="s">
        <v>93</v>
      </c>
      <c r="J80" s="143" t="s">
        <v>262</v>
      </c>
      <c r="K80" s="142"/>
      <c r="L80" s="143" t="s">
        <v>8</v>
      </c>
      <c r="M80" s="147">
        <v>6559339</v>
      </c>
      <c r="N80" s="144">
        <v>82.76</v>
      </c>
      <c r="O80" s="143" t="s">
        <v>1041</v>
      </c>
    </row>
    <row r="81" spans="2:15" x14ac:dyDescent="0.25">
      <c r="B81" s="149" t="s">
        <v>155</v>
      </c>
      <c r="C81" s="143" t="s">
        <v>261</v>
      </c>
      <c r="D81" s="152">
        <v>7.9</v>
      </c>
      <c r="E81" s="144">
        <v>12.11</v>
      </c>
      <c r="F81" s="145">
        <v>0.65</v>
      </c>
      <c r="G81" s="144">
        <v>2.44</v>
      </c>
      <c r="H81" s="143" t="s">
        <v>267</v>
      </c>
      <c r="I81" s="143" t="s">
        <v>129</v>
      </c>
      <c r="J81" s="143" t="s">
        <v>262</v>
      </c>
      <c r="K81" s="142"/>
      <c r="L81" s="154" t="s">
        <v>8</v>
      </c>
      <c r="M81" s="147">
        <v>19849369</v>
      </c>
      <c r="N81" s="144">
        <v>155.91</v>
      </c>
      <c r="O81" s="143" t="s">
        <v>234</v>
      </c>
    </row>
    <row r="82" spans="2:15" x14ac:dyDescent="0.25">
      <c r="B82" s="149" t="s">
        <v>28</v>
      </c>
      <c r="C82" s="143" t="s">
        <v>265</v>
      </c>
      <c r="D82" s="156">
        <v>10.7</v>
      </c>
      <c r="E82" s="144">
        <v>13.26</v>
      </c>
      <c r="F82" s="145">
        <v>0.81</v>
      </c>
      <c r="G82" s="144">
        <v>2.2400000000000002</v>
      </c>
      <c r="H82" s="143" t="s">
        <v>93</v>
      </c>
      <c r="I82" s="143" t="s">
        <v>262</v>
      </c>
      <c r="J82" s="143" t="s">
        <v>127</v>
      </c>
      <c r="K82" s="142"/>
      <c r="L82" s="151" t="s">
        <v>1050</v>
      </c>
      <c r="M82" s="147">
        <v>10378804</v>
      </c>
      <c r="N82" s="144">
        <v>179.92</v>
      </c>
      <c r="O82" s="143" t="s">
        <v>1042</v>
      </c>
    </row>
    <row r="83" spans="2:15" x14ac:dyDescent="0.25">
      <c r="B83" s="149" t="s">
        <v>30</v>
      </c>
      <c r="C83" s="143" t="s">
        <v>263</v>
      </c>
      <c r="D83" s="144">
        <v>9.6999999999999993</v>
      </c>
      <c r="E83" s="144">
        <v>11.79</v>
      </c>
      <c r="F83" s="145">
        <v>0.82</v>
      </c>
      <c r="G83" s="144">
        <v>-0.36</v>
      </c>
      <c r="H83" s="143" t="s">
        <v>93</v>
      </c>
      <c r="I83" s="143" t="s">
        <v>262</v>
      </c>
      <c r="J83" s="143" t="s">
        <v>653</v>
      </c>
      <c r="K83" s="142"/>
      <c r="L83" s="151" t="s">
        <v>1055</v>
      </c>
      <c r="M83" s="147">
        <v>1521386</v>
      </c>
      <c r="N83" s="144">
        <v>14.7</v>
      </c>
      <c r="O83" s="143" t="s">
        <v>1043</v>
      </c>
    </row>
    <row r="84" spans="2:15" x14ac:dyDescent="0.25">
      <c r="B84" s="137"/>
      <c r="C84" s="131"/>
      <c r="D84" s="136"/>
      <c r="E84" s="132"/>
      <c r="F84" s="133"/>
      <c r="G84" s="132"/>
      <c r="H84" s="131"/>
      <c r="I84" s="131"/>
      <c r="J84" s="131"/>
      <c r="K84" s="131"/>
      <c r="L84" s="131"/>
      <c r="M84" s="135"/>
      <c r="N84" s="131"/>
      <c r="O84" s="140"/>
    </row>
  </sheetData>
  <sortState ref="B48:O83">
    <sortCondition ref="B4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6"/>
  <sheetViews>
    <sheetView workbookViewId="0">
      <selection activeCell="A2" sqref="A2:C1946"/>
    </sheetView>
  </sheetViews>
  <sheetFormatPr defaultRowHeight="15" outlineLevelRow="2" x14ac:dyDescent="0.25"/>
  <sheetData>
    <row r="1" spans="1:3" x14ac:dyDescent="0.25">
      <c r="A1" t="s">
        <v>600</v>
      </c>
      <c r="B1" t="s">
        <v>601</v>
      </c>
      <c r="C1" t="s">
        <v>602</v>
      </c>
    </row>
    <row r="2" spans="1:3" outlineLevel="2" x14ac:dyDescent="0.25">
      <c r="A2" t="s">
        <v>140</v>
      </c>
      <c r="B2">
        <v>50.314</v>
      </c>
      <c r="C2" s="129">
        <v>5814393</v>
      </c>
    </row>
    <row r="3" spans="1:3" outlineLevel="2" x14ac:dyDescent="0.25">
      <c r="A3" t="s">
        <v>140</v>
      </c>
      <c r="B3">
        <v>58.872999999999998</v>
      </c>
      <c r="C3" s="129">
        <v>6759481</v>
      </c>
    </row>
    <row r="4" spans="1:3" outlineLevel="2" x14ac:dyDescent="0.25">
      <c r="A4" t="s">
        <v>140</v>
      </c>
      <c r="B4">
        <v>104.398</v>
      </c>
      <c r="C4" s="129">
        <v>11909235</v>
      </c>
    </row>
    <row r="5" spans="1:3" outlineLevel="2" x14ac:dyDescent="0.25">
      <c r="A5" t="s">
        <v>140</v>
      </c>
      <c r="B5">
        <v>23.257000000000001</v>
      </c>
      <c r="C5" s="129">
        <v>2681353</v>
      </c>
    </row>
    <row r="6" spans="1:3" outlineLevel="2" x14ac:dyDescent="0.25">
      <c r="A6" t="s">
        <v>140</v>
      </c>
      <c r="B6">
        <v>16.475999999999999</v>
      </c>
      <c r="C6" s="129">
        <v>1889800</v>
      </c>
    </row>
    <row r="7" spans="1:3" s="150" customFormat="1" outlineLevel="1" x14ac:dyDescent="0.25">
      <c r="A7" s="130" t="s">
        <v>612</v>
      </c>
      <c r="B7" s="150">
        <f>SUBTOTAL(9,B2:B6)</f>
        <v>253.31799999999998</v>
      </c>
      <c r="C7" s="129">
        <f>SUBTOTAL(9,C2:C6)</f>
        <v>29054262</v>
      </c>
    </row>
    <row r="8" spans="1:3" outlineLevel="2" x14ac:dyDescent="0.25">
      <c r="A8" t="s">
        <v>5</v>
      </c>
      <c r="B8">
        <v>14.8</v>
      </c>
      <c r="C8" s="129">
        <v>700083</v>
      </c>
    </row>
    <row r="9" spans="1:3" outlineLevel="2" x14ac:dyDescent="0.25">
      <c r="A9" t="s">
        <v>5</v>
      </c>
      <c r="B9">
        <v>9.5060000000000002</v>
      </c>
      <c r="C9" s="129">
        <v>444679</v>
      </c>
    </row>
    <row r="10" spans="1:3" outlineLevel="2" x14ac:dyDescent="0.25">
      <c r="A10" t="s">
        <v>5</v>
      </c>
      <c r="B10">
        <v>14.007</v>
      </c>
      <c r="C10" s="129">
        <v>654850</v>
      </c>
    </row>
    <row r="11" spans="1:3" outlineLevel="2" x14ac:dyDescent="0.25">
      <c r="A11" t="s">
        <v>5</v>
      </c>
      <c r="B11">
        <v>18.625</v>
      </c>
      <c r="C11" s="129">
        <v>865437</v>
      </c>
    </row>
    <row r="12" spans="1:3" outlineLevel="2" x14ac:dyDescent="0.25">
      <c r="A12" t="s">
        <v>5</v>
      </c>
      <c r="B12">
        <v>17.006</v>
      </c>
      <c r="C12" s="129">
        <v>806755</v>
      </c>
    </row>
    <row r="13" spans="1:3" s="150" customFormat="1" outlineLevel="1" x14ac:dyDescent="0.25">
      <c r="A13" s="130" t="s">
        <v>613</v>
      </c>
      <c r="B13" s="150">
        <f>SUBTOTAL(9,B8:B12)</f>
        <v>73.944000000000003</v>
      </c>
      <c r="C13" s="129">
        <f>SUBTOTAL(9,C8:C12)</f>
        <v>3471804</v>
      </c>
    </row>
    <row r="14" spans="1:3" outlineLevel="2" x14ac:dyDescent="0.25">
      <c r="A14" t="s">
        <v>392</v>
      </c>
      <c r="B14">
        <v>46.213999999999999</v>
      </c>
      <c r="C14" s="129">
        <v>990373</v>
      </c>
    </row>
    <row r="15" spans="1:3" outlineLevel="2" x14ac:dyDescent="0.25">
      <c r="A15" t="s">
        <v>392</v>
      </c>
      <c r="B15">
        <v>78.2</v>
      </c>
      <c r="C15" s="129">
        <v>1708111</v>
      </c>
    </row>
    <row r="16" spans="1:3" outlineLevel="2" x14ac:dyDescent="0.25">
      <c r="A16" t="s">
        <v>392</v>
      </c>
      <c r="B16">
        <v>11.265000000000001</v>
      </c>
      <c r="C16" s="129">
        <v>257490</v>
      </c>
    </row>
    <row r="17" spans="1:3" outlineLevel="2" x14ac:dyDescent="0.25">
      <c r="A17" t="s">
        <v>392</v>
      </c>
      <c r="B17">
        <v>16.704000000000001</v>
      </c>
      <c r="C17" s="129">
        <v>387769</v>
      </c>
    </row>
    <row r="18" spans="1:3" outlineLevel="2" x14ac:dyDescent="0.25">
      <c r="A18" t="s">
        <v>392</v>
      </c>
      <c r="B18">
        <v>3.3319999999999999</v>
      </c>
      <c r="C18" s="129">
        <v>76749</v>
      </c>
    </row>
    <row r="19" spans="1:3" s="150" customFormat="1" outlineLevel="1" x14ac:dyDescent="0.25">
      <c r="A19" s="130" t="s">
        <v>661</v>
      </c>
      <c r="B19" s="150">
        <f>SUBTOTAL(9,B14:B18)</f>
        <v>155.715</v>
      </c>
      <c r="C19" s="129">
        <f>SUBTOTAL(9,C14:C18)</f>
        <v>3420492</v>
      </c>
    </row>
    <row r="20" spans="1:3" outlineLevel="2" x14ac:dyDescent="0.25">
      <c r="A20" t="s">
        <v>393</v>
      </c>
      <c r="B20">
        <v>11.084</v>
      </c>
      <c r="C20" s="129">
        <v>371451</v>
      </c>
    </row>
    <row r="21" spans="1:3" outlineLevel="2" x14ac:dyDescent="0.25">
      <c r="A21" t="s">
        <v>393</v>
      </c>
      <c r="B21">
        <v>44.59</v>
      </c>
      <c r="C21" s="129">
        <v>1503744</v>
      </c>
    </row>
    <row r="22" spans="1:3" outlineLevel="2" x14ac:dyDescent="0.25">
      <c r="A22" t="s">
        <v>393</v>
      </c>
      <c r="B22">
        <v>6.54</v>
      </c>
      <c r="C22" s="129">
        <v>232745</v>
      </c>
    </row>
    <row r="23" spans="1:3" outlineLevel="2" x14ac:dyDescent="0.25">
      <c r="A23" t="s">
        <v>393</v>
      </c>
      <c r="B23">
        <v>10.707000000000001</v>
      </c>
      <c r="C23" s="129">
        <v>381041</v>
      </c>
    </row>
    <row r="24" spans="1:3" outlineLevel="2" x14ac:dyDescent="0.25">
      <c r="A24" t="s">
        <v>393</v>
      </c>
      <c r="B24">
        <v>0.83899999999999997</v>
      </c>
      <c r="C24" s="129">
        <v>30133</v>
      </c>
    </row>
    <row r="25" spans="1:3" s="150" customFormat="1" outlineLevel="1" x14ac:dyDescent="0.25">
      <c r="A25" s="130" t="s">
        <v>662</v>
      </c>
      <c r="B25" s="150">
        <f>SUBTOTAL(9,B20:B24)</f>
        <v>73.760000000000005</v>
      </c>
      <c r="C25" s="129">
        <f>SUBTOTAL(9,C20:C24)</f>
        <v>2519114</v>
      </c>
    </row>
    <row r="26" spans="1:3" outlineLevel="2" x14ac:dyDescent="0.25">
      <c r="A26" t="s">
        <v>141</v>
      </c>
      <c r="B26">
        <v>24.457000000000001</v>
      </c>
      <c r="C26" s="129">
        <v>3144178</v>
      </c>
    </row>
    <row r="27" spans="1:3" outlineLevel="2" x14ac:dyDescent="0.25">
      <c r="A27" t="s">
        <v>141</v>
      </c>
      <c r="B27">
        <v>23.69</v>
      </c>
      <c r="C27" s="129">
        <v>3037709</v>
      </c>
    </row>
    <row r="28" spans="1:3" outlineLevel="2" x14ac:dyDescent="0.25">
      <c r="A28" t="s">
        <v>141</v>
      </c>
      <c r="B28">
        <v>30.109000000000002</v>
      </c>
      <c r="C28" s="129">
        <v>3928442</v>
      </c>
    </row>
    <row r="29" spans="1:3" outlineLevel="2" x14ac:dyDescent="0.25">
      <c r="A29" t="s">
        <v>141</v>
      </c>
      <c r="B29">
        <v>36.747999999999998</v>
      </c>
      <c r="C29" s="129">
        <v>4737915</v>
      </c>
    </row>
    <row r="30" spans="1:3" outlineLevel="2" x14ac:dyDescent="0.25">
      <c r="A30" t="s">
        <v>141</v>
      </c>
      <c r="B30">
        <v>24.417999999999999</v>
      </c>
      <c r="C30" s="129">
        <v>3096891</v>
      </c>
    </row>
    <row r="31" spans="1:3" s="150" customFormat="1" outlineLevel="1" x14ac:dyDescent="0.25">
      <c r="A31" s="130" t="s">
        <v>614</v>
      </c>
      <c r="B31" s="150">
        <f>SUBTOTAL(9,B26:B30)</f>
        <v>139.422</v>
      </c>
      <c r="C31" s="129">
        <f>SUBTOTAL(9,C26:C30)</f>
        <v>17945135</v>
      </c>
    </row>
    <row r="32" spans="1:3" outlineLevel="2" x14ac:dyDescent="0.25">
      <c r="A32" t="s">
        <v>270</v>
      </c>
      <c r="B32">
        <v>41.15</v>
      </c>
      <c r="C32" s="129">
        <v>3018959</v>
      </c>
    </row>
    <row r="33" spans="1:3" outlineLevel="2" x14ac:dyDescent="0.25">
      <c r="A33" t="s">
        <v>270</v>
      </c>
      <c r="B33">
        <v>41.262</v>
      </c>
      <c r="C33" s="129">
        <v>3005413</v>
      </c>
    </row>
    <row r="34" spans="1:3" outlineLevel="2" x14ac:dyDescent="0.25">
      <c r="A34" t="s">
        <v>270</v>
      </c>
      <c r="B34">
        <v>30.236999999999998</v>
      </c>
      <c r="C34" s="129">
        <v>2184794</v>
      </c>
    </row>
    <row r="35" spans="1:3" outlineLevel="2" x14ac:dyDescent="0.25">
      <c r="A35" t="s">
        <v>270</v>
      </c>
      <c r="B35">
        <v>56.546999999999997</v>
      </c>
      <c r="C35" s="129">
        <v>4065042</v>
      </c>
    </row>
    <row r="36" spans="1:3" outlineLevel="2" x14ac:dyDescent="0.25">
      <c r="A36" t="s">
        <v>270</v>
      </c>
      <c r="B36">
        <v>41.064</v>
      </c>
      <c r="C36" s="129">
        <v>2912008</v>
      </c>
    </row>
    <row r="37" spans="1:3" s="150" customFormat="1" outlineLevel="1" x14ac:dyDescent="0.25">
      <c r="A37" s="130" t="s">
        <v>663</v>
      </c>
      <c r="B37" s="150">
        <f>SUBTOTAL(9,B32:B36)</f>
        <v>210.26</v>
      </c>
      <c r="C37" s="129">
        <f>SUBTOTAL(9,C32:C36)</f>
        <v>15186216</v>
      </c>
    </row>
    <row r="38" spans="1:3" outlineLevel="2" x14ac:dyDescent="0.25">
      <c r="A38" t="s">
        <v>402</v>
      </c>
      <c r="B38">
        <v>19.411000000000001</v>
      </c>
      <c r="C38" s="129">
        <v>400696</v>
      </c>
    </row>
    <row r="39" spans="1:3" outlineLevel="2" x14ac:dyDescent="0.25">
      <c r="A39" t="s">
        <v>402</v>
      </c>
      <c r="B39">
        <v>12.074999999999999</v>
      </c>
      <c r="C39" s="129">
        <v>257076</v>
      </c>
    </row>
    <row r="40" spans="1:3" outlineLevel="2" x14ac:dyDescent="0.25">
      <c r="A40" t="s">
        <v>402</v>
      </c>
      <c r="B40">
        <v>19.861000000000001</v>
      </c>
      <c r="C40" s="129">
        <v>424354</v>
      </c>
    </row>
    <row r="41" spans="1:3" outlineLevel="2" x14ac:dyDescent="0.25">
      <c r="A41" t="s">
        <v>402</v>
      </c>
      <c r="B41">
        <v>18.611000000000001</v>
      </c>
      <c r="C41" s="129">
        <v>390963</v>
      </c>
    </row>
    <row r="42" spans="1:3" outlineLevel="2" x14ac:dyDescent="0.25">
      <c r="A42" t="s">
        <v>402</v>
      </c>
      <c r="B42">
        <v>16.082000000000001</v>
      </c>
      <c r="C42" s="129">
        <v>337855</v>
      </c>
    </row>
    <row r="43" spans="1:3" s="150" customFormat="1" outlineLevel="1" x14ac:dyDescent="0.25">
      <c r="A43" s="130" t="s">
        <v>664</v>
      </c>
      <c r="B43" s="150">
        <f>SUBTOTAL(9,B38:B42)</f>
        <v>86.039999999999992</v>
      </c>
      <c r="C43" s="129">
        <f>SUBTOTAL(9,C38:C42)</f>
        <v>1810944</v>
      </c>
    </row>
    <row r="44" spans="1:3" outlineLevel="2" x14ac:dyDescent="0.25">
      <c r="A44" t="s">
        <v>550</v>
      </c>
      <c r="B44">
        <v>71.963999999999999</v>
      </c>
      <c r="C44" s="129">
        <v>255573</v>
      </c>
    </row>
    <row r="45" spans="1:3" outlineLevel="2" x14ac:dyDescent="0.25">
      <c r="A45" t="s">
        <v>550</v>
      </c>
      <c r="B45">
        <v>34.86</v>
      </c>
      <c r="C45" s="129">
        <v>128130</v>
      </c>
    </row>
    <row r="46" spans="1:3" outlineLevel="2" x14ac:dyDescent="0.25">
      <c r="A46" t="s">
        <v>550</v>
      </c>
      <c r="B46">
        <v>14.564</v>
      </c>
      <c r="C46" s="129">
        <v>53802</v>
      </c>
    </row>
    <row r="47" spans="1:3" outlineLevel="2" x14ac:dyDescent="0.25">
      <c r="A47" t="s">
        <v>550</v>
      </c>
      <c r="B47">
        <v>19.23</v>
      </c>
      <c r="C47" s="129">
        <v>71158</v>
      </c>
    </row>
    <row r="48" spans="1:3" outlineLevel="2" x14ac:dyDescent="0.25">
      <c r="A48" t="s">
        <v>550</v>
      </c>
      <c r="B48">
        <v>29.501000000000001</v>
      </c>
      <c r="C48" s="129">
        <v>109150</v>
      </c>
    </row>
    <row r="49" spans="1:3" s="150" customFormat="1" outlineLevel="1" x14ac:dyDescent="0.25">
      <c r="A49" s="130" t="s">
        <v>665</v>
      </c>
      <c r="B49" s="150">
        <f>SUBTOTAL(9,B44:B48)</f>
        <v>170.119</v>
      </c>
      <c r="C49" s="129">
        <f>SUBTOTAL(9,C44:C48)</f>
        <v>617813</v>
      </c>
    </row>
    <row r="50" spans="1:3" outlineLevel="2" x14ac:dyDescent="0.25">
      <c r="A50" t="s">
        <v>551</v>
      </c>
      <c r="B50">
        <v>9.827</v>
      </c>
      <c r="C50" s="129">
        <v>63178</v>
      </c>
    </row>
    <row r="51" spans="1:3" outlineLevel="2" x14ac:dyDescent="0.25">
      <c r="A51" t="s">
        <v>551</v>
      </c>
      <c r="B51">
        <v>2.6349999999999998</v>
      </c>
      <c r="C51" s="129">
        <v>16899</v>
      </c>
    </row>
    <row r="52" spans="1:3" outlineLevel="2" x14ac:dyDescent="0.25">
      <c r="A52" t="s">
        <v>551</v>
      </c>
      <c r="B52">
        <v>1.9119999999999999</v>
      </c>
      <c r="C52" s="129">
        <v>12278</v>
      </c>
    </row>
    <row r="53" spans="1:3" outlineLevel="2" x14ac:dyDescent="0.25">
      <c r="A53" t="s">
        <v>551</v>
      </c>
      <c r="B53">
        <v>3.8210000000000002</v>
      </c>
      <c r="C53" s="129">
        <v>24232</v>
      </c>
    </row>
    <row r="54" spans="1:3" outlineLevel="2" x14ac:dyDescent="0.25">
      <c r="A54" t="s">
        <v>551</v>
      </c>
      <c r="B54">
        <v>2.3340000000000001</v>
      </c>
      <c r="C54" s="129">
        <v>14802</v>
      </c>
    </row>
    <row r="55" spans="1:3" s="150" customFormat="1" outlineLevel="1" x14ac:dyDescent="0.25">
      <c r="A55" s="130" t="s">
        <v>666</v>
      </c>
      <c r="B55" s="150">
        <f>SUBTOTAL(9,B50:B54)</f>
        <v>20.529</v>
      </c>
      <c r="C55" s="129">
        <f>SUBTOTAL(9,C50:C54)</f>
        <v>131389</v>
      </c>
    </row>
    <row r="56" spans="1:3" outlineLevel="2" x14ac:dyDescent="0.25">
      <c r="A56" t="s">
        <v>552</v>
      </c>
      <c r="B56">
        <v>11.664</v>
      </c>
      <c r="C56" s="129">
        <v>155088</v>
      </c>
    </row>
    <row r="57" spans="1:3" outlineLevel="2" x14ac:dyDescent="0.25">
      <c r="A57" t="s">
        <v>552</v>
      </c>
      <c r="B57">
        <v>17.297000000000001</v>
      </c>
      <c r="C57" s="129">
        <v>230928</v>
      </c>
    </row>
    <row r="58" spans="1:3" outlineLevel="2" x14ac:dyDescent="0.25">
      <c r="A58" t="s">
        <v>552</v>
      </c>
      <c r="B58">
        <v>21.710999999999999</v>
      </c>
      <c r="C58" s="129">
        <v>287407</v>
      </c>
    </row>
    <row r="59" spans="1:3" outlineLevel="2" x14ac:dyDescent="0.25">
      <c r="A59" t="s">
        <v>552</v>
      </c>
      <c r="B59">
        <v>10.186</v>
      </c>
      <c r="C59" s="129">
        <v>132891</v>
      </c>
    </row>
    <row r="60" spans="1:3" outlineLevel="2" x14ac:dyDescent="0.25">
      <c r="A60" t="s">
        <v>552</v>
      </c>
      <c r="B60">
        <v>10.176</v>
      </c>
      <c r="C60" s="129">
        <v>132786</v>
      </c>
    </row>
    <row r="61" spans="1:3" s="150" customFormat="1" outlineLevel="1" x14ac:dyDescent="0.25">
      <c r="A61" s="130" t="s">
        <v>667</v>
      </c>
      <c r="B61" s="150">
        <f>SUBTOTAL(9,B56:B60)</f>
        <v>71.033999999999992</v>
      </c>
      <c r="C61" s="129">
        <f>SUBTOTAL(9,C56:C60)</f>
        <v>939100</v>
      </c>
    </row>
    <row r="62" spans="1:3" outlineLevel="2" x14ac:dyDescent="0.25">
      <c r="A62" t="s">
        <v>553</v>
      </c>
      <c r="B62">
        <v>244.392</v>
      </c>
      <c r="C62" s="129">
        <v>9468662</v>
      </c>
    </row>
    <row r="63" spans="1:3" outlineLevel="2" x14ac:dyDescent="0.25">
      <c r="A63" t="s">
        <v>553</v>
      </c>
      <c r="B63">
        <v>158.221</v>
      </c>
      <c r="C63" s="129">
        <v>6339668</v>
      </c>
    </row>
    <row r="64" spans="1:3" outlineLevel="2" x14ac:dyDescent="0.25">
      <c r="A64" t="s">
        <v>553</v>
      </c>
      <c r="B64">
        <v>216.45500000000001</v>
      </c>
      <c r="C64" s="129">
        <v>8624025</v>
      </c>
    </row>
    <row r="65" spans="1:3" outlineLevel="2" x14ac:dyDescent="0.25">
      <c r="A65" t="s">
        <v>553</v>
      </c>
      <c r="B65">
        <v>242.536</v>
      </c>
      <c r="C65" s="129">
        <v>9241283</v>
      </c>
    </row>
    <row r="66" spans="1:3" outlineLevel="2" x14ac:dyDescent="0.25">
      <c r="A66" t="s">
        <v>553</v>
      </c>
      <c r="B66">
        <v>296.84399999999999</v>
      </c>
      <c r="C66" s="129">
        <v>11992658</v>
      </c>
    </row>
    <row r="67" spans="1:3" s="150" customFormat="1" outlineLevel="1" x14ac:dyDescent="0.25">
      <c r="A67" s="130" t="s">
        <v>668</v>
      </c>
      <c r="B67" s="150">
        <f>SUBTOTAL(9,B62:B66)</f>
        <v>1158.4480000000001</v>
      </c>
      <c r="C67" s="129">
        <f>SUBTOTAL(9,C62:C66)</f>
        <v>45666296</v>
      </c>
    </row>
    <row r="68" spans="1:3" outlineLevel="2" x14ac:dyDescent="0.25">
      <c r="A68" t="s">
        <v>394</v>
      </c>
      <c r="B68">
        <v>29.565999999999999</v>
      </c>
      <c r="C68" s="129">
        <v>546085</v>
      </c>
    </row>
    <row r="69" spans="1:3" outlineLevel="2" x14ac:dyDescent="0.25">
      <c r="A69" t="s">
        <v>394</v>
      </c>
      <c r="B69">
        <v>55.453000000000003</v>
      </c>
      <c r="C69" s="129">
        <v>1029378</v>
      </c>
    </row>
    <row r="70" spans="1:3" outlineLevel="2" x14ac:dyDescent="0.25">
      <c r="A70" t="s">
        <v>394</v>
      </c>
      <c r="B70">
        <v>16.968</v>
      </c>
      <c r="C70" s="129">
        <v>323232</v>
      </c>
    </row>
    <row r="71" spans="1:3" outlineLevel="2" x14ac:dyDescent="0.25">
      <c r="A71" t="s">
        <v>394</v>
      </c>
      <c r="B71">
        <v>16.059999999999999</v>
      </c>
      <c r="C71" s="129">
        <v>305845</v>
      </c>
    </row>
    <row r="72" spans="1:3" outlineLevel="2" x14ac:dyDescent="0.25">
      <c r="A72" t="s">
        <v>394</v>
      </c>
      <c r="B72">
        <v>21.100999999999999</v>
      </c>
      <c r="C72" s="129">
        <v>399815</v>
      </c>
    </row>
    <row r="73" spans="1:3" s="150" customFormat="1" outlineLevel="1" x14ac:dyDescent="0.25">
      <c r="A73" s="130" t="s">
        <v>669</v>
      </c>
      <c r="B73" s="150">
        <f>SUBTOTAL(9,B68:B72)</f>
        <v>139.14800000000002</v>
      </c>
      <c r="C73" s="129">
        <f>SUBTOTAL(9,C68:C72)</f>
        <v>2604355</v>
      </c>
    </row>
    <row r="74" spans="1:3" outlineLevel="2" x14ac:dyDescent="0.25">
      <c r="A74" t="s">
        <v>554</v>
      </c>
      <c r="B74">
        <v>37.097999999999999</v>
      </c>
      <c r="C74" s="129">
        <v>1386667</v>
      </c>
    </row>
    <row r="75" spans="1:3" outlineLevel="2" x14ac:dyDescent="0.25">
      <c r="A75" t="s">
        <v>554</v>
      </c>
      <c r="B75">
        <v>36.902000000000001</v>
      </c>
      <c r="C75" s="129">
        <v>1369791</v>
      </c>
    </row>
    <row r="76" spans="1:3" outlineLevel="2" x14ac:dyDescent="0.25">
      <c r="A76" t="s">
        <v>554</v>
      </c>
      <c r="B76">
        <v>54.194000000000003</v>
      </c>
      <c r="C76" s="129">
        <v>1996103</v>
      </c>
    </row>
    <row r="77" spans="1:3" outlineLevel="2" x14ac:dyDescent="0.25">
      <c r="A77" t="s">
        <v>554</v>
      </c>
      <c r="B77">
        <v>66.106999999999999</v>
      </c>
      <c r="C77" s="129">
        <v>2438686</v>
      </c>
    </row>
    <row r="78" spans="1:3" outlineLevel="2" x14ac:dyDescent="0.25">
      <c r="A78" t="s">
        <v>554</v>
      </c>
      <c r="B78">
        <v>47.844000000000001</v>
      </c>
      <c r="C78" s="129">
        <v>1793030</v>
      </c>
    </row>
    <row r="79" spans="1:3" s="150" customFormat="1" outlineLevel="1" x14ac:dyDescent="0.25">
      <c r="A79" s="130" t="s">
        <v>670</v>
      </c>
      <c r="B79" s="150">
        <f>SUBTOTAL(9,B74:B78)</f>
        <v>242.14500000000001</v>
      </c>
      <c r="C79" s="129">
        <f>SUBTOTAL(9,C74:C78)</f>
        <v>8984277</v>
      </c>
    </row>
    <row r="80" spans="1:3" outlineLevel="2" x14ac:dyDescent="0.25">
      <c r="A80" t="s">
        <v>555</v>
      </c>
      <c r="B80">
        <v>178.863</v>
      </c>
      <c r="C80" s="129">
        <v>5946129</v>
      </c>
    </row>
    <row r="81" spans="1:3" outlineLevel="2" x14ac:dyDescent="0.25">
      <c r="A81" t="s">
        <v>555</v>
      </c>
      <c r="B81">
        <v>81.495000000000005</v>
      </c>
      <c r="C81" s="129">
        <v>2970795</v>
      </c>
    </row>
    <row r="82" spans="1:3" outlineLevel="2" x14ac:dyDescent="0.25">
      <c r="A82" t="s">
        <v>555</v>
      </c>
      <c r="B82">
        <v>67.536000000000001</v>
      </c>
      <c r="C82" s="129">
        <v>2475481</v>
      </c>
    </row>
    <row r="83" spans="1:3" outlineLevel="2" x14ac:dyDescent="0.25">
      <c r="A83" t="s">
        <v>555</v>
      </c>
      <c r="B83">
        <v>107.15600000000001</v>
      </c>
      <c r="C83" s="129">
        <v>3906805</v>
      </c>
    </row>
    <row r="84" spans="1:3" outlineLevel="2" x14ac:dyDescent="0.25">
      <c r="A84" t="s">
        <v>555</v>
      </c>
      <c r="B84">
        <v>96.37</v>
      </c>
      <c r="C84" s="129">
        <v>3803506</v>
      </c>
    </row>
    <row r="85" spans="1:3" s="150" customFormat="1" outlineLevel="1" x14ac:dyDescent="0.25">
      <c r="A85" s="130" t="s">
        <v>671</v>
      </c>
      <c r="B85" s="150">
        <f>SUBTOTAL(9,B80:B84)</f>
        <v>531.42000000000007</v>
      </c>
      <c r="C85" s="129">
        <f>SUBTOTAL(9,C80:C84)</f>
        <v>19102716</v>
      </c>
    </row>
    <row r="86" spans="1:3" outlineLevel="2" x14ac:dyDescent="0.25">
      <c r="A86" t="s">
        <v>323</v>
      </c>
      <c r="B86">
        <v>19.757999999999999</v>
      </c>
      <c r="C86" s="129">
        <v>641943</v>
      </c>
    </row>
    <row r="87" spans="1:3" outlineLevel="2" x14ac:dyDescent="0.25">
      <c r="A87" t="s">
        <v>323</v>
      </c>
      <c r="B87">
        <v>8.7639999999999993</v>
      </c>
      <c r="C87" s="129">
        <v>295901</v>
      </c>
    </row>
    <row r="88" spans="1:3" outlineLevel="2" x14ac:dyDescent="0.25">
      <c r="A88" t="s">
        <v>323</v>
      </c>
      <c r="B88">
        <v>9.2789999999999999</v>
      </c>
      <c r="C88" s="129">
        <v>314704</v>
      </c>
    </row>
    <row r="89" spans="1:3" outlineLevel="2" x14ac:dyDescent="0.25">
      <c r="A89" t="s">
        <v>323</v>
      </c>
      <c r="B89">
        <v>16.187000000000001</v>
      </c>
      <c r="C89" s="129">
        <v>544745</v>
      </c>
    </row>
    <row r="90" spans="1:3" outlineLevel="2" x14ac:dyDescent="0.25">
      <c r="A90" t="s">
        <v>323</v>
      </c>
      <c r="B90">
        <v>19.632999999999999</v>
      </c>
      <c r="C90" s="129">
        <v>640766</v>
      </c>
    </row>
    <row r="91" spans="1:3" s="150" customFormat="1" outlineLevel="1" x14ac:dyDescent="0.25">
      <c r="A91" s="130" t="s">
        <v>672</v>
      </c>
      <c r="B91" s="150">
        <f>SUBTOTAL(9,B86:B90)</f>
        <v>73.620999999999995</v>
      </c>
      <c r="C91" s="129">
        <f>SUBTOTAL(9,C86:C90)</f>
        <v>2438059</v>
      </c>
    </row>
    <row r="92" spans="1:3" outlineLevel="2" x14ac:dyDescent="0.25">
      <c r="A92" t="s">
        <v>395</v>
      </c>
      <c r="B92">
        <v>83.951999999999998</v>
      </c>
      <c r="C92" s="129">
        <v>3344415</v>
      </c>
    </row>
    <row r="93" spans="1:3" outlineLevel="2" x14ac:dyDescent="0.25">
      <c r="A93" t="s">
        <v>395</v>
      </c>
      <c r="B93">
        <v>102.11799999999999</v>
      </c>
      <c r="C93" s="129">
        <v>4131777</v>
      </c>
    </row>
    <row r="94" spans="1:3" outlineLevel="2" x14ac:dyDescent="0.25">
      <c r="A94" t="s">
        <v>395</v>
      </c>
      <c r="B94">
        <v>51.393000000000001</v>
      </c>
      <c r="C94" s="129">
        <v>2132664</v>
      </c>
    </row>
    <row r="95" spans="1:3" outlineLevel="2" x14ac:dyDescent="0.25">
      <c r="A95" t="s">
        <v>395</v>
      </c>
      <c r="B95">
        <v>125.77</v>
      </c>
      <c r="C95" s="129">
        <v>5107755</v>
      </c>
    </row>
    <row r="96" spans="1:3" outlineLevel="2" x14ac:dyDescent="0.25">
      <c r="A96" t="s">
        <v>395</v>
      </c>
      <c r="B96">
        <v>30.945</v>
      </c>
      <c r="C96" s="129">
        <v>1339424</v>
      </c>
    </row>
    <row r="97" spans="1:3" s="150" customFormat="1" outlineLevel="1" x14ac:dyDescent="0.25">
      <c r="A97" s="130" t="s">
        <v>673</v>
      </c>
      <c r="B97" s="150">
        <f>SUBTOTAL(9,B92:B96)</f>
        <v>394.178</v>
      </c>
      <c r="C97" s="129">
        <f>SUBTOTAL(9,C92:C96)</f>
        <v>16056035</v>
      </c>
    </row>
    <row r="98" spans="1:3" outlineLevel="2" x14ac:dyDescent="0.25">
      <c r="A98" t="s">
        <v>473</v>
      </c>
      <c r="B98">
        <v>33.877000000000002</v>
      </c>
      <c r="C98" s="129">
        <v>551360</v>
      </c>
    </row>
    <row r="99" spans="1:3" outlineLevel="2" x14ac:dyDescent="0.25">
      <c r="A99" t="s">
        <v>473</v>
      </c>
      <c r="B99">
        <v>35.414000000000001</v>
      </c>
      <c r="C99" s="129">
        <v>560191</v>
      </c>
    </row>
    <row r="100" spans="1:3" outlineLevel="2" x14ac:dyDescent="0.25">
      <c r="A100" t="s">
        <v>473</v>
      </c>
      <c r="B100">
        <v>52.226999999999997</v>
      </c>
      <c r="C100" s="129">
        <v>842345</v>
      </c>
    </row>
    <row r="101" spans="1:3" outlineLevel="2" x14ac:dyDescent="0.25">
      <c r="A101" t="s">
        <v>473</v>
      </c>
      <c r="B101">
        <v>13.244999999999999</v>
      </c>
      <c r="C101" s="129">
        <v>223146</v>
      </c>
    </row>
    <row r="102" spans="1:3" outlineLevel="2" x14ac:dyDescent="0.25">
      <c r="A102" t="s">
        <v>473</v>
      </c>
      <c r="B102">
        <v>37.645000000000003</v>
      </c>
      <c r="C102" s="129">
        <v>623802</v>
      </c>
    </row>
    <row r="103" spans="1:3" s="150" customFormat="1" outlineLevel="1" x14ac:dyDescent="0.25">
      <c r="A103" s="130" t="s">
        <v>674</v>
      </c>
      <c r="B103" s="150">
        <f>SUBTOTAL(9,B98:B102)</f>
        <v>172.40800000000002</v>
      </c>
      <c r="C103" s="129">
        <f>SUBTOTAL(9,C98:C102)</f>
        <v>2800844</v>
      </c>
    </row>
    <row r="104" spans="1:3" outlineLevel="2" x14ac:dyDescent="0.25">
      <c r="A104" t="s">
        <v>9</v>
      </c>
      <c r="B104">
        <v>3.9860000000000002</v>
      </c>
      <c r="C104" s="129">
        <v>410486</v>
      </c>
    </row>
    <row r="105" spans="1:3" outlineLevel="2" x14ac:dyDescent="0.25">
      <c r="A105" t="s">
        <v>9</v>
      </c>
      <c r="B105">
        <v>2.5030000000000001</v>
      </c>
      <c r="C105" s="129">
        <v>259029</v>
      </c>
    </row>
    <row r="106" spans="1:3" outlineLevel="2" x14ac:dyDescent="0.25">
      <c r="A106" t="s">
        <v>9</v>
      </c>
      <c r="B106">
        <v>3.2559999999999998</v>
      </c>
      <c r="C106" s="129">
        <v>339465</v>
      </c>
    </row>
    <row r="107" spans="1:3" outlineLevel="2" x14ac:dyDescent="0.25">
      <c r="A107" t="s">
        <v>9</v>
      </c>
      <c r="B107">
        <v>4.6189999999999998</v>
      </c>
      <c r="C107" s="129">
        <v>477064</v>
      </c>
    </row>
    <row r="108" spans="1:3" outlineLevel="2" x14ac:dyDescent="0.25">
      <c r="A108" t="s">
        <v>9</v>
      </c>
      <c r="B108">
        <v>2.3690000000000002</v>
      </c>
      <c r="C108" s="129">
        <v>245068</v>
      </c>
    </row>
    <row r="109" spans="1:3" s="150" customFormat="1" outlineLevel="1" x14ac:dyDescent="0.25">
      <c r="A109" s="130" t="s">
        <v>615</v>
      </c>
      <c r="B109" s="150">
        <f>SUBTOTAL(9,B104:B108)</f>
        <v>16.733000000000001</v>
      </c>
      <c r="C109" s="129">
        <f>SUBTOTAL(9,C104:C108)</f>
        <v>1731112</v>
      </c>
    </row>
    <row r="110" spans="1:3" outlineLevel="2" x14ac:dyDescent="0.25">
      <c r="A110" t="s">
        <v>403</v>
      </c>
      <c r="B110">
        <v>40.091999999999999</v>
      </c>
      <c r="C110" s="129">
        <v>1061495</v>
      </c>
    </row>
    <row r="111" spans="1:3" outlineLevel="2" x14ac:dyDescent="0.25">
      <c r="A111" t="s">
        <v>403</v>
      </c>
      <c r="B111">
        <v>18.934999999999999</v>
      </c>
      <c r="C111" s="129">
        <v>516039</v>
      </c>
    </row>
    <row r="112" spans="1:3" outlineLevel="2" x14ac:dyDescent="0.25">
      <c r="A112" t="s">
        <v>403</v>
      </c>
      <c r="B112">
        <v>5.96</v>
      </c>
      <c r="C112" s="129">
        <v>164774</v>
      </c>
    </row>
    <row r="113" spans="1:3" outlineLevel="2" x14ac:dyDescent="0.25">
      <c r="A113" t="s">
        <v>403</v>
      </c>
      <c r="B113">
        <v>6.5659999999999998</v>
      </c>
      <c r="C113" s="129">
        <v>183632</v>
      </c>
    </row>
    <row r="114" spans="1:3" outlineLevel="2" x14ac:dyDescent="0.25">
      <c r="A114" t="s">
        <v>403</v>
      </c>
      <c r="B114">
        <v>14.3</v>
      </c>
      <c r="C114" s="129">
        <v>395431</v>
      </c>
    </row>
    <row r="115" spans="1:3" s="150" customFormat="1" outlineLevel="1" x14ac:dyDescent="0.25">
      <c r="A115" s="130" t="s">
        <v>675</v>
      </c>
      <c r="B115" s="150">
        <f>SUBTOTAL(9,B110:B114)</f>
        <v>85.852999999999994</v>
      </c>
      <c r="C115" s="129">
        <f>SUBTOTAL(9,C110:C114)</f>
        <v>2321371</v>
      </c>
    </row>
    <row r="116" spans="1:3" outlineLevel="2" x14ac:dyDescent="0.25">
      <c r="A116" t="s">
        <v>404</v>
      </c>
      <c r="B116">
        <v>45.281999999999996</v>
      </c>
      <c r="C116" s="129">
        <v>1000777</v>
      </c>
    </row>
    <row r="117" spans="1:3" outlineLevel="2" x14ac:dyDescent="0.25">
      <c r="A117" t="s">
        <v>404</v>
      </c>
      <c r="B117">
        <v>10.077999999999999</v>
      </c>
      <c r="C117" s="129">
        <v>236860</v>
      </c>
    </row>
    <row r="118" spans="1:3" outlineLevel="2" x14ac:dyDescent="0.25">
      <c r="A118" t="s">
        <v>404</v>
      </c>
      <c r="B118">
        <v>9.6989999999999998</v>
      </c>
      <c r="C118" s="129">
        <v>229369</v>
      </c>
    </row>
    <row r="119" spans="1:3" outlineLevel="2" x14ac:dyDescent="0.25">
      <c r="A119" t="s">
        <v>404</v>
      </c>
      <c r="B119">
        <v>9.407</v>
      </c>
      <c r="C119" s="129">
        <v>224371</v>
      </c>
    </row>
    <row r="120" spans="1:3" outlineLevel="2" x14ac:dyDescent="0.25">
      <c r="A120" t="s">
        <v>404</v>
      </c>
      <c r="B120">
        <v>6.016</v>
      </c>
      <c r="C120" s="129">
        <v>141387</v>
      </c>
    </row>
    <row r="121" spans="1:3" s="150" customFormat="1" outlineLevel="1" x14ac:dyDescent="0.25">
      <c r="A121" s="130" t="s">
        <v>676</v>
      </c>
      <c r="B121" s="150">
        <f>SUBTOTAL(9,B116:B120)</f>
        <v>80.481999999999999</v>
      </c>
      <c r="C121" s="129">
        <f>SUBTOTAL(9,C116:C120)</f>
        <v>1832764</v>
      </c>
    </row>
    <row r="122" spans="1:3" outlineLevel="2" x14ac:dyDescent="0.25">
      <c r="A122" t="s">
        <v>271</v>
      </c>
      <c r="B122">
        <v>9.31</v>
      </c>
      <c r="C122" s="129">
        <v>407832</v>
      </c>
    </row>
    <row r="123" spans="1:3" outlineLevel="2" x14ac:dyDescent="0.25">
      <c r="A123" t="s">
        <v>271</v>
      </c>
      <c r="B123">
        <v>10.253</v>
      </c>
      <c r="C123" s="129">
        <v>447150</v>
      </c>
    </row>
    <row r="124" spans="1:3" outlineLevel="2" x14ac:dyDescent="0.25">
      <c r="A124" t="s">
        <v>271</v>
      </c>
      <c r="B124">
        <v>13.795999999999999</v>
      </c>
      <c r="C124" s="129">
        <v>602738</v>
      </c>
    </row>
    <row r="125" spans="1:3" outlineLevel="2" x14ac:dyDescent="0.25">
      <c r="A125" t="s">
        <v>271</v>
      </c>
      <c r="B125">
        <v>2.8759999999999999</v>
      </c>
      <c r="C125" s="129">
        <v>125371</v>
      </c>
    </row>
    <row r="126" spans="1:3" outlineLevel="2" x14ac:dyDescent="0.25">
      <c r="A126" t="s">
        <v>271</v>
      </c>
      <c r="B126">
        <v>10.632</v>
      </c>
      <c r="C126" s="129">
        <v>461249</v>
      </c>
    </row>
    <row r="127" spans="1:3" s="150" customFormat="1" outlineLevel="1" x14ac:dyDescent="0.25">
      <c r="A127" s="130" t="s">
        <v>677</v>
      </c>
      <c r="B127" s="150">
        <f>SUBTOTAL(9,B122:B126)</f>
        <v>46.866999999999997</v>
      </c>
      <c r="C127" s="129">
        <f>SUBTOTAL(9,C122:C126)</f>
        <v>2044340</v>
      </c>
    </row>
    <row r="128" spans="1:3" outlineLevel="2" x14ac:dyDescent="0.25">
      <c r="A128" t="s">
        <v>409</v>
      </c>
      <c r="B128">
        <v>121.396</v>
      </c>
      <c r="C128" s="129">
        <v>8918168</v>
      </c>
    </row>
    <row r="129" spans="1:3" outlineLevel="2" x14ac:dyDescent="0.25">
      <c r="A129" t="s">
        <v>409</v>
      </c>
      <c r="B129">
        <v>66.537999999999997</v>
      </c>
      <c r="C129" s="129">
        <v>5016887</v>
      </c>
    </row>
    <row r="130" spans="1:3" outlineLevel="2" x14ac:dyDescent="0.25">
      <c r="A130" t="s">
        <v>409</v>
      </c>
      <c r="B130">
        <v>91.257000000000005</v>
      </c>
      <c r="C130" s="129">
        <v>6855998</v>
      </c>
    </row>
    <row r="131" spans="1:3" outlineLevel="2" x14ac:dyDescent="0.25">
      <c r="A131" t="s">
        <v>409</v>
      </c>
      <c r="B131">
        <v>95.822000000000003</v>
      </c>
      <c r="C131" s="129">
        <v>7269647</v>
      </c>
    </row>
    <row r="132" spans="1:3" outlineLevel="2" x14ac:dyDescent="0.25">
      <c r="A132" t="s">
        <v>409</v>
      </c>
      <c r="B132">
        <v>106.28400000000001</v>
      </c>
      <c r="C132" s="129">
        <v>8128737</v>
      </c>
    </row>
    <row r="133" spans="1:3" s="150" customFormat="1" outlineLevel="1" x14ac:dyDescent="0.25">
      <c r="A133" s="130" t="s">
        <v>678</v>
      </c>
      <c r="B133" s="150">
        <f>SUBTOTAL(9,B128:B132)</f>
        <v>481.29700000000003</v>
      </c>
      <c r="C133" s="129">
        <f>SUBTOTAL(9,C128:C132)</f>
        <v>36189437</v>
      </c>
    </row>
    <row r="134" spans="1:3" outlineLevel="2" x14ac:dyDescent="0.25">
      <c r="A134" t="s">
        <v>405</v>
      </c>
      <c r="B134">
        <v>6.2469999999999999</v>
      </c>
      <c r="C134" s="129">
        <v>438087</v>
      </c>
    </row>
    <row r="135" spans="1:3" outlineLevel="2" x14ac:dyDescent="0.25">
      <c r="A135" t="s">
        <v>405</v>
      </c>
      <c r="B135">
        <v>5.2149999999999999</v>
      </c>
      <c r="C135" s="129">
        <v>362600</v>
      </c>
    </row>
    <row r="136" spans="1:3" outlineLevel="2" x14ac:dyDescent="0.25">
      <c r="A136" t="s">
        <v>405</v>
      </c>
      <c r="B136">
        <v>5.5490000000000004</v>
      </c>
      <c r="C136" s="129">
        <v>395570</v>
      </c>
    </row>
    <row r="137" spans="1:3" outlineLevel="2" x14ac:dyDescent="0.25">
      <c r="A137" t="s">
        <v>405</v>
      </c>
      <c r="B137">
        <v>5.2629999999999999</v>
      </c>
      <c r="C137" s="129">
        <v>377578</v>
      </c>
    </row>
    <row r="138" spans="1:3" outlineLevel="2" x14ac:dyDescent="0.25">
      <c r="A138" t="s">
        <v>405</v>
      </c>
      <c r="B138">
        <v>5.4610000000000003</v>
      </c>
      <c r="C138" s="129">
        <v>391681</v>
      </c>
    </row>
    <row r="139" spans="1:3" s="150" customFormat="1" outlineLevel="1" x14ac:dyDescent="0.25">
      <c r="A139" s="130" t="s">
        <v>679</v>
      </c>
      <c r="B139" s="150">
        <f>SUBTOTAL(9,B134:B138)</f>
        <v>27.734999999999999</v>
      </c>
      <c r="C139" s="129">
        <f>SUBTOTAL(9,C134:C138)</f>
        <v>1965516</v>
      </c>
    </row>
    <row r="140" spans="1:3" outlineLevel="2" x14ac:dyDescent="0.25">
      <c r="A140" t="s">
        <v>529</v>
      </c>
      <c r="B140">
        <v>192.26599999999999</v>
      </c>
      <c r="C140" s="129">
        <v>2601550</v>
      </c>
    </row>
    <row r="141" spans="1:3" outlineLevel="2" x14ac:dyDescent="0.25">
      <c r="A141" t="s">
        <v>529</v>
      </c>
      <c r="B141">
        <v>87.694999999999993</v>
      </c>
      <c r="C141" s="129">
        <v>1262784</v>
      </c>
    </row>
    <row r="142" spans="1:3" outlineLevel="2" x14ac:dyDescent="0.25">
      <c r="A142" t="s">
        <v>529</v>
      </c>
      <c r="B142">
        <v>48.170999999999999</v>
      </c>
      <c r="C142" s="129">
        <v>708935</v>
      </c>
    </row>
    <row r="143" spans="1:3" outlineLevel="2" x14ac:dyDescent="0.25">
      <c r="A143" t="s">
        <v>529</v>
      </c>
      <c r="B143">
        <v>87.016999999999996</v>
      </c>
      <c r="C143" s="129">
        <v>1275039</v>
      </c>
    </row>
    <row r="144" spans="1:3" outlineLevel="2" x14ac:dyDescent="0.25">
      <c r="A144" t="s">
        <v>529</v>
      </c>
      <c r="B144">
        <v>72.95</v>
      </c>
      <c r="C144" s="129">
        <v>1065922</v>
      </c>
    </row>
    <row r="145" spans="1:3" s="150" customFormat="1" outlineLevel="1" x14ac:dyDescent="0.25">
      <c r="A145" s="130" t="s">
        <v>680</v>
      </c>
      <c r="B145" s="150">
        <f>SUBTOTAL(9,B140:B144)</f>
        <v>488.09899999999999</v>
      </c>
      <c r="C145" s="129">
        <f>SUBTOTAL(9,C140:C144)</f>
        <v>6914230</v>
      </c>
    </row>
    <row r="146" spans="1:3" outlineLevel="2" x14ac:dyDescent="0.25">
      <c r="A146" t="s">
        <v>556</v>
      </c>
      <c r="B146">
        <v>1.552</v>
      </c>
      <c r="C146" s="129">
        <v>3631</v>
      </c>
    </row>
    <row r="147" spans="1:3" outlineLevel="2" x14ac:dyDescent="0.25">
      <c r="A147" t="s">
        <v>556</v>
      </c>
      <c r="B147">
        <v>1.2110000000000001</v>
      </c>
      <c r="C147" s="129">
        <v>2796</v>
      </c>
    </row>
    <row r="148" spans="1:3" outlineLevel="2" x14ac:dyDescent="0.25">
      <c r="A148" t="s">
        <v>556</v>
      </c>
      <c r="B148">
        <v>2.0739999999999998</v>
      </c>
      <c r="C148" s="129">
        <v>4727</v>
      </c>
    </row>
    <row r="149" spans="1:3" outlineLevel="2" x14ac:dyDescent="0.25">
      <c r="A149" t="s">
        <v>556</v>
      </c>
      <c r="B149">
        <v>6.8739999999999997</v>
      </c>
      <c r="C149" s="129">
        <v>15598</v>
      </c>
    </row>
    <row r="150" spans="1:3" outlineLevel="2" x14ac:dyDescent="0.25">
      <c r="A150" t="s">
        <v>556</v>
      </c>
      <c r="B150">
        <v>2.1150000000000002</v>
      </c>
      <c r="C150" s="129">
        <v>4966</v>
      </c>
    </row>
    <row r="151" spans="1:3" s="150" customFormat="1" outlineLevel="1" x14ac:dyDescent="0.25">
      <c r="A151" s="130" t="s">
        <v>681</v>
      </c>
      <c r="B151" s="150">
        <f>SUBTOTAL(9,B146:B150)</f>
        <v>13.825999999999999</v>
      </c>
      <c r="C151" s="129">
        <f>SUBTOTAL(9,C146:C150)</f>
        <v>31718</v>
      </c>
    </row>
    <row r="152" spans="1:3" outlineLevel="2" x14ac:dyDescent="0.25">
      <c r="A152" t="s">
        <v>530</v>
      </c>
      <c r="B152">
        <v>0.22600000000000001</v>
      </c>
      <c r="C152" s="129">
        <v>1117</v>
      </c>
    </row>
    <row r="153" spans="1:3" outlineLevel="2" x14ac:dyDescent="0.25">
      <c r="A153" t="s">
        <v>530</v>
      </c>
      <c r="B153">
        <v>0.16600000000000001</v>
      </c>
      <c r="C153">
        <v>822</v>
      </c>
    </row>
    <row r="154" spans="1:3" outlineLevel="2" x14ac:dyDescent="0.25">
      <c r="A154" t="s">
        <v>530</v>
      </c>
      <c r="B154">
        <v>1.242</v>
      </c>
      <c r="C154" s="129">
        <v>6129</v>
      </c>
    </row>
    <row r="155" spans="1:3" outlineLevel="2" x14ac:dyDescent="0.25">
      <c r="A155" t="s">
        <v>530</v>
      </c>
      <c r="B155">
        <v>0.91500000000000004</v>
      </c>
      <c r="C155" s="129">
        <v>4514</v>
      </c>
    </row>
    <row r="156" spans="1:3" outlineLevel="2" x14ac:dyDescent="0.25">
      <c r="A156" t="s">
        <v>530</v>
      </c>
      <c r="B156">
        <v>0.51300000000000001</v>
      </c>
      <c r="C156" s="129">
        <v>2459</v>
      </c>
    </row>
    <row r="157" spans="1:3" s="150" customFormat="1" outlineLevel="1" x14ac:dyDescent="0.25">
      <c r="A157" s="130" t="s">
        <v>682</v>
      </c>
      <c r="B157" s="150">
        <f>SUBTOTAL(9,B152:B156)</f>
        <v>3.0619999999999998</v>
      </c>
      <c r="C157" s="129">
        <f>SUBTOTAL(9,C152:C156)</f>
        <v>15041</v>
      </c>
    </row>
    <row r="158" spans="1:3" outlineLevel="2" x14ac:dyDescent="0.25">
      <c r="A158" t="s">
        <v>406</v>
      </c>
      <c r="B158">
        <v>14.54</v>
      </c>
      <c r="C158" s="129">
        <v>377423</v>
      </c>
    </row>
    <row r="159" spans="1:3" outlineLevel="2" x14ac:dyDescent="0.25">
      <c r="A159" t="s">
        <v>406</v>
      </c>
      <c r="B159">
        <v>4.0119999999999996</v>
      </c>
      <c r="C159" s="129">
        <v>106162</v>
      </c>
    </row>
    <row r="160" spans="1:3" outlineLevel="2" x14ac:dyDescent="0.25">
      <c r="A160" t="s">
        <v>406</v>
      </c>
      <c r="B160">
        <v>6.1310000000000002</v>
      </c>
      <c r="C160" s="129">
        <v>161400</v>
      </c>
    </row>
    <row r="161" spans="1:3" outlineLevel="2" x14ac:dyDescent="0.25">
      <c r="A161" t="s">
        <v>406</v>
      </c>
      <c r="B161">
        <v>8.41</v>
      </c>
      <c r="C161" s="129">
        <v>220497</v>
      </c>
    </row>
    <row r="162" spans="1:3" outlineLevel="2" x14ac:dyDescent="0.25">
      <c r="A162" t="s">
        <v>406</v>
      </c>
      <c r="B162">
        <v>8.7260000000000009</v>
      </c>
      <c r="C162" s="129">
        <v>227988</v>
      </c>
    </row>
    <row r="163" spans="1:3" s="150" customFormat="1" outlineLevel="1" x14ac:dyDescent="0.25">
      <c r="A163" s="130" t="s">
        <v>683</v>
      </c>
      <c r="B163" s="150">
        <f>SUBTOTAL(9,B158:B162)</f>
        <v>41.819000000000003</v>
      </c>
      <c r="C163" s="129">
        <f>SUBTOTAL(9,C158:C162)</f>
        <v>1093470</v>
      </c>
    </row>
    <row r="164" spans="1:3" outlineLevel="2" x14ac:dyDescent="0.25">
      <c r="A164" t="s">
        <v>324</v>
      </c>
      <c r="B164">
        <v>80.396000000000001</v>
      </c>
      <c r="C164" s="129">
        <v>275790</v>
      </c>
    </row>
    <row r="165" spans="1:3" outlineLevel="2" x14ac:dyDescent="0.25">
      <c r="A165" t="s">
        <v>324</v>
      </c>
      <c r="B165">
        <v>36.630000000000003</v>
      </c>
      <c r="C165" s="129">
        <v>127405</v>
      </c>
    </row>
    <row r="166" spans="1:3" outlineLevel="2" x14ac:dyDescent="0.25">
      <c r="A166" t="s">
        <v>324</v>
      </c>
      <c r="B166">
        <v>76.716999999999999</v>
      </c>
      <c r="C166" s="129">
        <v>277688</v>
      </c>
    </row>
    <row r="167" spans="1:3" outlineLevel="2" x14ac:dyDescent="0.25">
      <c r="A167" t="s">
        <v>324</v>
      </c>
      <c r="B167">
        <v>41.847999999999999</v>
      </c>
      <c r="C167" s="129">
        <v>155859</v>
      </c>
    </row>
    <row r="168" spans="1:3" outlineLevel="2" x14ac:dyDescent="0.25">
      <c r="A168" t="s">
        <v>324</v>
      </c>
      <c r="B168">
        <v>46.872</v>
      </c>
      <c r="C168" s="129">
        <v>180914</v>
      </c>
    </row>
    <row r="169" spans="1:3" s="150" customFormat="1" outlineLevel="1" x14ac:dyDescent="0.25">
      <c r="A169" s="130" t="s">
        <v>684</v>
      </c>
      <c r="B169" s="150">
        <f>SUBTOTAL(9,B164:B168)</f>
        <v>282.46300000000002</v>
      </c>
      <c r="C169" s="129">
        <f>SUBTOTAL(9,C164:C168)</f>
        <v>1017656</v>
      </c>
    </row>
    <row r="170" spans="1:3" outlineLevel="2" x14ac:dyDescent="0.25">
      <c r="A170" t="s">
        <v>366</v>
      </c>
      <c r="B170">
        <v>81.177999999999997</v>
      </c>
      <c r="C170" s="129">
        <v>1529133</v>
      </c>
    </row>
    <row r="171" spans="1:3" outlineLevel="2" x14ac:dyDescent="0.25">
      <c r="A171" t="s">
        <v>366</v>
      </c>
      <c r="B171">
        <v>153.05699999999999</v>
      </c>
      <c r="C171" s="129">
        <v>2880369</v>
      </c>
    </row>
    <row r="172" spans="1:3" outlineLevel="2" x14ac:dyDescent="0.25">
      <c r="A172" t="s">
        <v>366</v>
      </c>
      <c r="B172">
        <v>31.789000000000001</v>
      </c>
      <c r="C172" s="129">
        <v>631536</v>
      </c>
    </row>
    <row r="173" spans="1:3" outlineLevel="2" x14ac:dyDescent="0.25">
      <c r="A173" t="s">
        <v>366</v>
      </c>
      <c r="B173">
        <v>14.823</v>
      </c>
      <c r="C173" s="129">
        <v>301430</v>
      </c>
    </row>
    <row r="174" spans="1:3" outlineLevel="2" x14ac:dyDescent="0.25">
      <c r="A174" t="s">
        <v>366</v>
      </c>
      <c r="B174">
        <v>18.757000000000001</v>
      </c>
      <c r="C174" s="129">
        <v>379699</v>
      </c>
    </row>
    <row r="175" spans="1:3" s="150" customFormat="1" outlineLevel="1" x14ac:dyDescent="0.25">
      <c r="A175" s="130" t="s">
        <v>685</v>
      </c>
      <c r="B175" s="150">
        <f>SUBTOTAL(9,B170:B174)</f>
        <v>299.60399999999998</v>
      </c>
      <c r="C175" s="129">
        <f>SUBTOTAL(9,C170:C174)</f>
        <v>5722167</v>
      </c>
    </row>
    <row r="176" spans="1:3" outlineLevel="2" x14ac:dyDescent="0.25">
      <c r="A176" t="s">
        <v>531</v>
      </c>
      <c r="B176">
        <v>3.9929999999999999</v>
      </c>
      <c r="C176" s="129">
        <v>28945</v>
      </c>
    </row>
    <row r="177" spans="1:3" outlineLevel="2" x14ac:dyDescent="0.25">
      <c r="A177" t="s">
        <v>531</v>
      </c>
      <c r="B177">
        <v>4.9829999999999997</v>
      </c>
      <c r="C177" s="129">
        <v>35760</v>
      </c>
    </row>
    <row r="178" spans="1:3" outlineLevel="2" x14ac:dyDescent="0.25">
      <c r="A178" t="s">
        <v>531</v>
      </c>
      <c r="B178">
        <v>7.2039999999999997</v>
      </c>
      <c r="C178" s="129">
        <v>52572</v>
      </c>
    </row>
    <row r="179" spans="1:3" outlineLevel="2" x14ac:dyDescent="0.25">
      <c r="A179" t="s">
        <v>531</v>
      </c>
      <c r="B179">
        <v>3.7309999999999999</v>
      </c>
      <c r="C179" s="129">
        <v>27228</v>
      </c>
    </row>
    <row r="180" spans="1:3" outlineLevel="2" x14ac:dyDescent="0.25">
      <c r="A180" t="s">
        <v>531</v>
      </c>
      <c r="B180">
        <v>9.7560000000000002</v>
      </c>
      <c r="C180" s="129">
        <v>68978</v>
      </c>
    </row>
    <row r="181" spans="1:3" s="150" customFormat="1" outlineLevel="1" x14ac:dyDescent="0.25">
      <c r="A181" s="130" t="s">
        <v>686</v>
      </c>
      <c r="B181" s="150">
        <f>SUBTOTAL(9,B176:B180)</f>
        <v>29.667000000000002</v>
      </c>
      <c r="C181" s="129">
        <f>SUBTOTAL(9,C176:C180)</f>
        <v>213483</v>
      </c>
    </row>
    <row r="182" spans="1:3" outlineLevel="2" x14ac:dyDescent="0.25">
      <c r="A182" t="s">
        <v>461</v>
      </c>
      <c r="B182">
        <v>1.2170000000000001</v>
      </c>
      <c r="C182" s="129">
        <v>5412</v>
      </c>
    </row>
    <row r="183" spans="1:3" outlineLevel="2" x14ac:dyDescent="0.25">
      <c r="A183" t="s">
        <v>461</v>
      </c>
      <c r="B183">
        <v>0.30499999999999999</v>
      </c>
      <c r="C183" s="129">
        <v>1347</v>
      </c>
    </row>
    <row r="184" spans="1:3" outlineLevel="2" x14ac:dyDescent="0.25">
      <c r="A184" t="s">
        <v>461</v>
      </c>
      <c r="B184">
        <v>1.179</v>
      </c>
      <c r="C184" s="129">
        <v>5222</v>
      </c>
    </row>
    <row r="185" spans="1:3" outlineLevel="2" x14ac:dyDescent="0.25">
      <c r="A185" t="s">
        <v>461</v>
      </c>
      <c r="B185">
        <v>0.85299999999999998</v>
      </c>
      <c r="C185" s="129">
        <v>3709</v>
      </c>
    </row>
    <row r="186" spans="1:3" outlineLevel="2" x14ac:dyDescent="0.25">
      <c r="A186" t="s">
        <v>461</v>
      </c>
      <c r="B186">
        <v>0.83899999999999997</v>
      </c>
      <c r="C186" s="129">
        <v>3581</v>
      </c>
    </row>
    <row r="187" spans="1:3" s="150" customFormat="1" outlineLevel="1" x14ac:dyDescent="0.25">
      <c r="A187" s="130" t="s">
        <v>687</v>
      </c>
      <c r="B187" s="150">
        <f>SUBTOTAL(9,B182:B186)</f>
        <v>4.3930000000000007</v>
      </c>
      <c r="C187" s="129">
        <f>SUBTOTAL(9,C182:C186)</f>
        <v>19271</v>
      </c>
    </row>
    <row r="188" spans="1:3" outlineLevel="2" x14ac:dyDescent="0.25">
      <c r="A188" t="s">
        <v>407</v>
      </c>
      <c r="B188">
        <v>2.411</v>
      </c>
      <c r="C188" s="129">
        <v>19349</v>
      </c>
    </row>
    <row r="189" spans="1:3" outlineLevel="2" x14ac:dyDescent="0.25">
      <c r="A189" t="s">
        <v>407</v>
      </c>
      <c r="B189">
        <v>1.2090000000000001</v>
      </c>
      <c r="C189" s="129">
        <v>9738</v>
      </c>
    </row>
    <row r="190" spans="1:3" outlineLevel="2" x14ac:dyDescent="0.25">
      <c r="A190" t="s">
        <v>407</v>
      </c>
      <c r="B190">
        <v>2.165</v>
      </c>
      <c r="C190" s="129">
        <v>17318</v>
      </c>
    </row>
    <row r="191" spans="1:3" outlineLevel="2" x14ac:dyDescent="0.25">
      <c r="A191" t="s">
        <v>407</v>
      </c>
      <c r="B191">
        <v>1.8680000000000001</v>
      </c>
      <c r="C191" s="129">
        <v>14867</v>
      </c>
    </row>
    <row r="192" spans="1:3" outlineLevel="2" x14ac:dyDescent="0.25">
      <c r="A192" t="s">
        <v>407</v>
      </c>
      <c r="B192">
        <v>0.82799999999999996</v>
      </c>
      <c r="C192" s="129">
        <v>6554</v>
      </c>
    </row>
    <row r="193" spans="1:3" s="150" customFormat="1" outlineLevel="1" x14ac:dyDescent="0.25">
      <c r="A193" s="130" t="s">
        <v>688</v>
      </c>
      <c r="B193" s="150">
        <f>SUBTOTAL(9,B188:B192)</f>
        <v>8.4809999999999999</v>
      </c>
      <c r="C193" s="129">
        <f>SUBTOTAL(9,C188:C192)</f>
        <v>67826</v>
      </c>
    </row>
    <row r="194" spans="1:3" outlineLevel="2" x14ac:dyDescent="0.25">
      <c r="A194" t="s">
        <v>462</v>
      </c>
      <c r="B194">
        <v>1.0620000000000001</v>
      </c>
      <c r="C194" s="129">
        <v>9446</v>
      </c>
    </row>
    <row r="195" spans="1:3" outlineLevel="2" x14ac:dyDescent="0.25">
      <c r="A195" t="s">
        <v>462</v>
      </c>
      <c r="B195">
        <v>0.94</v>
      </c>
      <c r="C195" s="129">
        <v>8298</v>
      </c>
    </row>
    <row r="196" spans="1:3" outlineLevel="2" x14ac:dyDescent="0.25">
      <c r="A196" t="s">
        <v>462</v>
      </c>
      <c r="B196">
        <v>0.96799999999999997</v>
      </c>
      <c r="C196" s="129">
        <v>8552</v>
      </c>
    </row>
    <row r="197" spans="1:3" outlineLevel="2" x14ac:dyDescent="0.25">
      <c r="A197" t="s">
        <v>462</v>
      </c>
      <c r="B197">
        <v>0.68</v>
      </c>
      <c r="C197" s="129">
        <v>5989</v>
      </c>
    </row>
    <row r="198" spans="1:3" outlineLevel="2" x14ac:dyDescent="0.25">
      <c r="A198" t="s">
        <v>462</v>
      </c>
      <c r="B198">
        <v>1.994</v>
      </c>
      <c r="C198" s="129">
        <v>17162</v>
      </c>
    </row>
    <row r="199" spans="1:3" s="150" customFormat="1" outlineLevel="1" x14ac:dyDescent="0.25">
      <c r="A199" s="130" t="s">
        <v>689</v>
      </c>
      <c r="B199" s="150">
        <f>SUBTOTAL(9,B194:B198)</f>
        <v>5.6440000000000001</v>
      </c>
      <c r="C199" s="129">
        <f>SUBTOTAL(9,C194:C198)</f>
        <v>49447</v>
      </c>
    </row>
    <row r="200" spans="1:3" outlineLevel="2" x14ac:dyDescent="0.25">
      <c r="A200" t="s">
        <v>325</v>
      </c>
      <c r="B200">
        <v>46.183</v>
      </c>
      <c r="C200" s="129">
        <v>4660167</v>
      </c>
    </row>
    <row r="201" spans="1:3" outlineLevel="2" x14ac:dyDescent="0.25">
      <c r="A201" t="s">
        <v>325</v>
      </c>
      <c r="B201">
        <v>38.180999999999997</v>
      </c>
      <c r="C201" s="129">
        <v>3887905</v>
      </c>
    </row>
    <row r="202" spans="1:3" outlineLevel="2" x14ac:dyDescent="0.25">
      <c r="A202" t="s">
        <v>325</v>
      </c>
      <c r="B202">
        <v>59.466000000000001</v>
      </c>
      <c r="C202" s="129">
        <v>5998269</v>
      </c>
    </row>
    <row r="203" spans="1:3" outlineLevel="2" x14ac:dyDescent="0.25">
      <c r="A203" t="s">
        <v>325</v>
      </c>
      <c r="B203">
        <v>79.009</v>
      </c>
      <c r="C203" s="129">
        <v>7821570</v>
      </c>
    </row>
    <row r="204" spans="1:3" outlineLevel="2" x14ac:dyDescent="0.25">
      <c r="A204" t="s">
        <v>325</v>
      </c>
      <c r="B204">
        <v>56.426000000000002</v>
      </c>
      <c r="C204" s="129">
        <v>5781640</v>
      </c>
    </row>
    <row r="205" spans="1:3" s="150" customFormat="1" outlineLevel="1" x14ac:dyDescent="0.25">
      <c r="A205" s="130" t="s">
        <v>690</v>
      </c>
      <c r="B205" s="150">
        <f>SUBTOTAL(9,B200:B204)</f>
        <v>279.26499999999999</v>
      </c>
      <c r="C205" s="129">
        <f>SUBTOTAL(9,C200:C204)</f>
        <v>28149551</v>
      </c>
    </row>
    <row r="206" spans="1:3" outlineLevel="2" x14ac:dyDescent="0.25">
      <c r="A206" t="s">
        <v>598</v>
      </c>
      <c r="B206">
        <v>5.0000000000000001E-3</v>
      </c>
      <c r="C206">
        <v>1</v>
      </c>
    </row>
    <row r="207" spans="1:3" outlineLevel="2" x14ac:dyDescent="0.25">
      <c r="A207" t="s">
        <v>598</v>
      </c>
      <c r="B207">
        <v>2.5999999999999999E-2</v>
      </c>
      <c r="C207">
        <v>5</v>
      </c>
    </row>
    <row r="208" spans="1:3" outlineLevel="2" x14ac:dyDescent="0.25">
      <c r="A208" t="s">
        <v>598</v>
      </c>
      <c r="B208">
        <v>5.0000000000000001E-3</v>
      </c>
      <c r="C208">
        <v>1</v>
      </c>
    </row>
    <row r="209" spans="1:3" outlineLevel="2" x14ac:dyDescent="0.25">
      <c r="A209" t="s">
        <v>598</v>
      </c>
      <c r="B209">
        <v>4.7E-2</v>
      </c>
      <c r="C209">
        <v>9</v>
      </c>
    </row>
    <row r="210" spans="1:3" outlineLevel="2" x14ac:dyDescent="0.25">
      <c r="A210" t="s">
        <v>598</v>
      </c>
      <c r="B210">
        <v>0.01</v>
      </c>
      <c r="C210">
        <v>2</v>
      </c>
    </row>
    <row r="211" spans="1:3" s="150" customFormat="1" outlineLevel="1" x14ac:dyDescent="0.25">
      <c r="A211" s="130" t="s">
        <v>691</v>
      </c>
      <c r="B211" s="150">
        <f>SUBTOTAL(9,B206:B210)</f>
        <v>9.2999999999999985E-2</v>
      </c>
      <c r="C211" s="150">
        <f>SUBTOTAL(9,C206:C210)</f>
        <v>18</v>
      </c>
    </row>
    <row r="212" spans="1:3" outlineLevel="2" x14ac:dyDescent="0.25">
      <c r="A212" t="s">
        <v>584</v>
      </c>
      <c r="B212">
        <v>1.385</v>
      </c>
      <c r="C212" s="129">
        <v>4333</v>
      </c>
    </row>
    <row r="213" spans="1:3" outlineLevel="2" x14ac:dyDescent="0.25">
      <c r="A213" t="s">
        <v>584</v>
      </c>
      <c r="B213">
        <v>1.9039999999999999</v>
      </c>
      <c r="C213" s="129">
        <v>5924</v>
      </c>
    </row>
    <row r="214" spans="1:3" outlineLevel="2" x14ac:dyDescent="0.25">
      <c r="A214" t="s">
        <v>584</v>
      </c>
      <c r="B214">
        <v>2.3650000000000002</v>
      </c>
      <c r="C214" s="129">
        <v>7272</v>
      </c>
    </row>
    <row r="215" spans="1:3" outlineLevel="2" x14ac:dyDescent="0.25">
      <c r="A215" t="s">
        <v>584</v>
      </c>
      <c r="B215">
        <v>1.532</v>
      </c>
      <c r="C215" s="129">
        <v>4699</v>
      </c>
    </row>
    <row r="216" spans="1:3" outlineLevel="2" x14ac:dyDescent="0.25">
      <c r="A216" t="s">
        <v>584</v>
      </c>
      <c r="B216">
        <v>2.3559999999999999</v>
      </c>
      <c r="C216" s="129">
        <v>7114</v>
      </c>
    </row>
    <row r="217" spans="1:3" s="150" customFormat="1" outlineLevel="1" x14ac:dyDescent="0.25">
      <c r="A217" s="130" t="s">
        <v>692</v>
      </c>
      <c r="B217" s="150">
        <f>SUBTOTAL(9,B212:B216)</f>
        <v>9.5419999999999998</v>
      </c>
      <c r="C217" s="129">
        <f>SUBTOTAL(9,C212:C216)</f>
        <v>29342</v>
      </c>
    </row>
    <row r="218" spans="1:3" outlineLevel="2" x14ac:dyDescent="0.25">
      <c r="A218" t="s">
        <v>522</v>
      </c>
      <c r="B218">
        <v>8.2810000000000006</v>
      </c>
      <c r="C218" s="129">
        <v>152558</v>
      </c>
    </row>
    <row r="219" spans="1:3" outlineLevel="2" x14ac:dyDescent="0.25">
      <c r="A219" t="s">
        <v>522</v>
      </c>
      <c r="B219">
        <v>5.9359999999999999</v>
      </c>
      <c r="C219" s="129">
        <v>112004</v>
      </c>
    </row>
    <row r="220" spans="1:3" outlineLevel="2" x14ac:dyDescent="0.25">
      <c r="A220" t="s">
        <v>522</v>
      </c>
      <c r="B220">
        <v>8.4830000000000005</v>
      </c>
      <c r="C220" s="129">
        <v>156830</v>
      </c>
    </row>
    <row r="221" spans="1:3" outlineLevel="2" x14ac:dyDescent="0.25">
      <c r="A221" t="s">
        <v>522</v>
      </c>
      <c r="B221">
        <v>10.166</v>
      </c>
      <c r="C221" s="129">
        <v>180393</v>
      </c>
    </row>
    <row r="222" spans="1:3" outlineLevel="2" x14ac:dyDescent="0.25">
      <c r="A222" t="s">
        <v>522</v>
      </c>
      <c r="B222">
        <v>16.353999999999999</v>
      </c>
      <c r="C222" s="129">
        <v>300603</v>
      </c>
    </row>
    <row r="223" spans="1:3" s="150" customFormat="1" outlineLevel="1" x14ac:dyDescent="0.25">
      <c r="A223" s="130" t="s">
        <v>693</v>
      </c>
      <c r="B223" s="150">
        <f>SUBTOTAL(9,B218:B222)</f>
        <v>49.22</v>
      </c>
      <c r="C223" s="129">
        <f>SUBTOTAL(9,C218:C222)</f>
        <v>902388</v>
      </c>
    </row>
    <row r="224" spans="1:3" outlineLevel="2" x14ac:dyDescent="0.25">
      <c r="A224" t="s">
        <v>408</v>
      </c>
      <c r="B224">
        <v>40.860999999999997</v>
      </c>
      <c r="C224" s="129">
        <v>1550829</v>
      </c>
    </row>
    <row r="225" spans="1:3" outlineLevel="2" x14ac:dyDescent="0.25">
      <c r="A225" t="s">
        <v>408</v>
      </c>
      <c r="B225">
        <v>11.444000000000001</v>
      </c>
      <c r="C225" s="129">
        <v>449921</v>
      </c>
    </row>
    <row r="226" spans="1:3" outlineLevel="2" x14ac:dyDescent="0.25">
      <c r="A226" t="s">
        <v>408</v>
      </c>
      <c r="B226">
        <v>14.787000000000001</v>
      </c>
      <c r="C226" s="129">
        <v>579180</v>
      </c>
    </row>
    <row r="227" spans="1:3" outlineLevel="2" x14ac:dyDescent="0.25">
      <c r="A227" t="s">
        <v>408</v>
      </c>
      <c r="B227">
        <v>9.8789999999999996</v>
      </c>
      <c r="C227" s="129">
        <v>394174</v>
      </c>
    </row>
    <row r="228" spans="1:3" outlineLevel="2" x14ac:dyDescent="0.25">
      <c r="A228" t="s">
        <v>408</v>
      </c>
      <c r="B228">
        <v>9.8829999999999991</v>
      </c>
      <c r="C228" s="129">
        <v>398213</v>
      </c>
    </row>
    <row r="229" spans="1:3" s="150" customFormat="1" outlineLevel="1" x14ac:dyDescent="0.25">
      <c r="A229" s="130" t="s">
        <v>694</v>
      </c>
      <c r="B229" s="150">
        <f>SUBTOTAL(9,B224:B228)</f>
        <v>86.853999999999999</v>
      </c>
      <c r="C229" s="129">
        <f>SUBTOTAL(9,C224:C228)</f>
        <v>3372317</v>
      </c>
    </row>
    <row r="230" spans="1:3" outlineLevel="2" x14ac:dyDescent="0.25">
      <c r="A230" t="s">
        <v>474</v>
      </c>
      <c r="B230">
        <v>1.8140000000000001</v>
      </c>
      <c r="C230" s="129">
        <v>18315</v>
      </c>
    </row>
    <row r="231" spans="1:3" outlineLevel="2" x14ac:dyDescent="0.25">
      <c r="A231" t="s">
        <v>474</v>
      </c>
      <c r="B231">
        <v>5.742</v>
      </c>
      <c r="C231" s="129">
        <v>57475</v>
      </c>
    </row>
    <row r="232" spans="1:3" outlineLevel="2" x14ac:dyDescent="0.25">
      <c r="A232" t="s">
        <v>474</v>
      </c>
      <c r="B232">
        <v>2.056</v>
      </c>
      <c r="C232" s="129">
        <v>20581</v>
      </c>
    </row>
    <row r="233" spans="1:3" outlineLevel="2" x14ac:dyDescent="0.25">
      <c r="A233" t="s">
        <v>474</v>
      </c>
      <c r="B233">
        <v>0.89300000000000002</v>
      </c>
      <c r="C233" s="129">
        <v>8871</v>
      </c>
    </row>
    <row r="234" spans="1:3" outlineLevel="2" x14ac:dyDescent="0.25">
      <c r="A234" t="s">
        <v>474</v>
      </c>
      <c r="B234">
        <v>0.55600000000000005</v>
      </c>
      <c r="C234" s="129">
        <v>5512</v>
      </c>
    </row>
    <row r="235" spans="1:3" s="150" customFormat="1" outlineLevel="1" x14ac:dyDescent="0.25">
      <c r="A235" s="130" t="s">
        <v>695</v>
      </c>
      <c r="B235" s="150">
        <f>SUBTOTAL(9,B230:B234)</f>
        <v>11.061</v>
      </c>
      <c r="C235" s="129">
        <f>SUBTOTAL(9,C230:C234)</f>
        <v>110754</v>
      </c>
    </row>
    <row r="236" spans="1:3" outlineLevel="2" x14ac:dyDescent="0.25">
      <c r="A236" t="s">
        <v>475</v>
      </c>
      <c r="B236">
        <v>43.244</v>
      </c>
      <c r="C236" s="129">
        <v>604421</v>
      </c>
    </row>
    <row r="237" spans="1:3" outlineLevel="2" x14ac:dyDescent="0.25">
      <c r="A237" t="s">
        <v>475</v>
      </c>
      <c r="B237">
        <v>67.462999999999994</v>
      </c>
      <c r="C237" s="129">
        <v>921288</v>
      </c>
    </row>
    <row r="238" spans="1:3" outlineLevel="2" x14ac:dyDescent="0.25">
      <c r="A238" t="s">
        <v>475</v>
      </c>
      <c r="B238">
        <v>41.593000000000004</v>
      </c>
      <c r="C238" s="129">
        <v>582910</v>
      </c>
    </row>
    <row r="239" spans="1:3" outlineLevel="2" x14ac:dyDescent="0.25">
      <c r="A239" t="s">
        <v>475</v>
      </c>
      <c r="B239">
        <v>19.414000000000001</v>
      </c>
      <c r="C239" s="129">
        <v>280631</v>
      </c>
    </row>
    <row r="240" spans="1:3" outlineLevel="2" x14ac:dyDescent="0.25">
      <c r="A240" t="s">
        <v>475</v>
      </c>
      <c r="B240">
        <v>41.881999999999998</v>
      </c>
      <c r="C240" s="129">
        <v>596420</v>
      </c>
    </row>
    <row r="241" spans="1:3" s="150" customFormat="1" outlineLevel="1" x14ac:dyDescent="0.25">
      <c r="A241" s="130" t="s">
        <v>696</v>
      </c>
      <c r="B241" s="150">
        <f>SUBTOTAL(9,B236:B240)</f>
        <v>213.596</v>
      </c>
      <c r="C241" s="129">
        <f>SUBTOTAL(9,C236:C240)</f>
        <v>2985670</v>
      </c>
    </row>
    <row r="242" spans="1:3" outlineLevel="2" x14ac:dyDescent="0.25">
      <c r="A242" t="s">
        <v>12</v>
      </c>
      <c r="B242">
        <v>59.280999999999999</v>
      </c>
      <c r="C242" s="129">
        <v>3946834</v>
      </c>
    </row>
    <row r="243" spans="1:3" outlineLevel="2" x14ac:dyDescent="0.25">
      <c r="A243" t="s">
        <v>12</v>
      </c>
      <c r="B243">
        <v>56.954000000000001</v>
      </c>
      <c r="C243" s="129">
        <v>3967905</v>
      </c>
    </row>
    <row r="244" spans="1:3" outlineLevel="2" x14ac:dyDescent="0.25">
      <c r="A244" t="s">
        <v>12</v>
      </c>
      <c r="B244">
        <v>23.623000000000001</v>
      </c>
      <c r="C244" s="129">
        <v>1692646</v>
      </c>
    </row>
    <row r="245" spans="1:3" outlineLevel="2" x14ac:dyDescent="0.25">
      <c r="A245" t="s">
        <v>12</v>
      </c>
      <c r="B245">
        <v>70.242000000000004</v>
      </c>
      <c r="C245" s="129">
        <v>4991086</v>
      </c>
    </row>
    <row r="246" spans="1:3" outlineLevel="2" x14ac:dyDescent="0.25">
      <c r="A246" t="s">
        <v>12</v>
      </c>
      <c r="B246">
        <v>18.315999999999999</v>
      </c>
      <c r="C246" s="129">
        <v>1364761</v>
      </c>
    </row>
    <row r="247" spans="1:3" s="150" customFormat="1" outlineLevel="1" x14ac:dyDescent="0.25">
      <c r="A247" s="130" t="s">
        <v>616</v>
      </c>
      <c r="B247" s="150">
        <f>SUBTOTAL(9,B242:B246)</f>
        <v>228.41600000000003</v>
      </c>
      <c r="C247" s="129">
        <f>SUBTOTAL(9,C242:C246)</f>
        <v>15963232</v>
      </c>
    </row>
    <row r="248" spans="1:3" outlineLevel="2" x14ac:dyDescent="0.25">
      <c r="A248" t="s">
        <v>326</v>
      </c>
      <c r="B248">
        <v>0.8</v>
      </c>
      <c r="C248" s="129">
        <v>6555</v>
      </c>
    </row>
    <row r="249" spans="1:3" outlineLevel="2" x14ac:dyDescent="0.25">
      <c r="A249" t="s">
        <v>326</v>
      </c>
      <c r="B249">
        <v>0.91400000000000003</v>
      </c>
      <c r="C249" s="129">
        <v>7471</v>
      </c>
    </row>
    <row r="250" spans="1:3" outlineLevel="2" x14ac:dyDescent="0.25">
      <c r="A250" t="s">
        <v>326</v>
      </c>
      <c r="B250">
        <v>7.8209999999999997</v>
      </c>
      <c r="C250" s="129">
        <v>65085</v>
      </c>
    </row>
    <row r="251" spans="1:3" outlineLevel="2" x14ac:dyDescent="0.25">
      <c r="A251" t="s">
        <v>326</v>
      </c>
      <c r="B251">
        <v>0.54</v>
      </c>
      <c r="C251" s="129">
        <v>4492</v>
      </c>
    </row>
    <row r="252" spans="1:3" outlineLevel="2" x14ac:dyDescent="0.25">
      <c r="A252" t="s">
        <v>326</v>
      </c>
      <c r="B252">
        <v>0.71899999999999997</v>
      </c>
      <c r="C252" s="129">
        <v>5957</v>
      </c>
    </row>
    <row r="253" spans="1:3" s="150" customFormat="1" outlineLevel="1" x14ac:dyDescent="0.25">
      <c r="A253" s="130" t="s">
        <v>697</v>
      </c>
      <c r="B253" s="150">
        <f>SUBTOTAL(9,B248:B252)</f>
        <v>10.793999999999999</v>
      </c>
      <c r="C253" s="129">
        <f>SUBTOTAL(9,C248:C252)</f>
        <v>89560</v>
      </c>
    </row>
    <row r="254" spans="1:3" outlineLevel="2" x14ac:dyDescent="0.25">
      <c r="A254" t="s">
        <v>327</v>
      </c>
      <c r="B254">
        <v>9.0860000000000003</v>
      </c>
      <c r="C254" s="129">
        <v>90154</v>
      </c>
    </row>
    <row r="255" spans="1:3" outlineLevel="2" x14ac:dyDescent="0.25">
      <c r="A255" t="s">
        <v>327</v>
      </c>
      <c r="B255">
        <v>5.9939999999999998</v>
      </c>
      <c r="C255" s="129">
        <v>58529</v>
      </c>
    </row>
    <row r="256" spans="1:3" outlineLevel="2" x14ac:dyDescent="0.25">
      <c r="A256" t="s">
        <v>327</v>
      </c>
      <c r="B256">
        <v>5.931</v>
      </c>
      <c r="C256" s="129">
        <v>57698</v>
      </c>
    </row>
    <row r="257" spans="1:3" outlineLevel="2" x14ac:dyDescent="0.25">
      <c r="A257" t="s">
        <v>327</v>
      </c>
      <c r="B257">
        <v>10.074999999999999</v>
      </c>
      <c r="C257" s="129">
        <v>97479</v>
      </c>
    </row>
    <row r="258" spans="1:3" outlineLevel="2" x14ac:dyDescent="0.25">
      <c r="A258" t="s">
        <v>327</v>
      </c>
      <c r="B258">
        <v>10.907</v>
      </c>
      <c r="C258" s="129">
        <v>103472</v>
      </c>
    </row>
    <row r="259" spans="1:3" s="150" customFormat="1" outlineLevel="1" x14ac:dyDescent="0.25">
      <c r="A259" s="130" t="s">
        <v>698</v>
      </c>
      <c r="B259" s="150">
        <f>SUBTOTAL(9,B254:B258)</f>
        <v>41.992999999999995</v>
      </c>
      <c r="C259" s="129">
        <f>SUBTOTAL(9,C254:C258)</f>
        <v>407332</v>
      </c>
    </row>
    <row r="260" spans="1:3" outlineLevel="2" x14ac:dyDescent="0.25">
      <c r="A260" t="s">
        <v>532</v>
      </c>
      <c r="B260">
        <v>5.9039999999999999</v>
      </c>
      <c r="C260" s="129">
        <v>48200</v>
      </c>
    </row>
    <row r="261" spans="1:3" outlineLevel="2" x14ac:dyDescent="0.25">
      <c r="A261" t="s">
        <v>532</v>
      </c>
      <c r="B261">
        <v>3.8290000000000002</v>
      </c>
      <c r="C261" s="129">
        <v>31074</v>
      </c>
    </row>
    <row r="262" spans="1:3" outlineLevel="2" x14ac:dyDescent="0.25">
      <c r="A262" t="s">
        <v>532</v>
      </c>
      <c r="B262">
        <v>5.8620000000000001</v>
      </c>
      <c r="C262" s="129">
        <v>47576</v>
      </c>
    </row>
    <row r="263" spans="1:3" outlineLevel="2" x14ac:dyDescent="0.25">
      <c r="A263" t="s">
        <v>532</v>
      </c>
      <c r="B263">
        <v>5.3419999999999996</v>
      </c>
      <c r="C263" s="129">
        <v>42964</v>
      </c>
    </row>
    <row r="264" spans="1:3" outlineLevel="2" x14ac:dyDescent="0.25">
      <c r="A264" t="s">
        <v>532</v>
      </c>
      <c r="B264">
        <v>4.5430000000000001</v>
      </c>
      <c r="C264" s="129">
        <v>36463</v>
      </c>
    </row>
    <row r="265" spans="1:3" s="150" customFormat="1" outlineLevel="1" x14ac:dyDescent="0.25">
      <c r="A265" s="130" t="s">
        <v>699</v>
      </c>
      <c r="B265" s="150">
        <f>SUBTOTAL(9,B260:B264)</f>
        <v>25.48</v>
      </c>
      <c r="C265" s="129">
        <f>SUBTOTAL(9,C260:C264)</f>
        <v>206277</v>
      </c>
    </row>
    <row r="266" spans="1:3" outlineLevel="2" x14ac:dyDescent="0.25">
      <c r="A266" t="s">
        <v>272</v>
      </c>
      <c r="B266">
        <v>0.76100000000000001</v>
      </c>
      <c r="C266" s="129">
        <v>39319</v>
      </c>
    </row>
    <row r="267" spans="1:3" outlineLevel="2" x14ac:dyDescent="0.25">
      <c r="A267" t="s">
        <v>272</v>
      </c>
      <c r="B267">
        <v>6.3630000000000004</v>
      </c>
      <c r="C267" s="129">
        <v>329220</v>
      </c>
    </row>
    <row r="268" spans="1:3" outlineLevel="2" x14ac:dyDescent="0.25">
      <c r="A268" t="s">
        <v>272</v>
      </c>
      <c r="B268">
        <v>9.3979999999999997</v>
      </c>
      <c r="C268" s="129">
        <v>480846</v>
      </c>
    </row>
    <row r="269" spans="1:3" outlineLevel="2" x14ac:dyDescent="0.25">
      <c r="A269" t="s">
        <v>272</v>
      </c>
      <c r="B269">
        <v>5.4249999999999998</v>
      </c>
      <c r="C269" s="129">
        <v>273255</v>
      </c>
    </row>
    <row r="270" spans="1:3" outlineLevel="2" x14ac:dyDescent="0.25">
      <c r="A270" t="s">
        <v>272</v>
      </c>
      <c r="B270">
        <v>9.7929999999999993</v>
      </c>
      <c r="C270" s="129">
        <v>497980</v>
      </c>
    </row>
    <row r="271" spans="1:3" s="150" customFormat="1" outlineLevel="1" x14ac:dyDescent="0.25">
      <c r="A271" s="130" t="s">
        <v>700</v>
      </c>
      <c r="B271" s="150">
        <f>SUBTOTAL(9,B266:B270)</f>
        <v>31.74</v>
      </c>
      <c r="C271" s="129">
        <f>SUBTOTAL(9,C266:C270)</f>
        <v>1620620</v>
      </c>
    </row>
    <row r="272" spans="1:3" outlineLevel="2" x14ac:dyDescent="0.25">
      <c r="A272" t="s">
        <v>367</v>
      </c>
      <c r="B272">
        <v>21.140999999999998</v>
      </c>
      <c r="C272" s="129">
        <v>772016</v>
      </c>
    </row>
    <row r="273" spans="1:3" outlineLevel="2" x14ac:dyDescent="0.25">
      <c r="A273" t="s">
        <v>367</v>
      </c>
      <c r="B273">
        <v>24.852</v>
      </c>
      <c r="C273" s="129">
        <v>904449</v>
      </c>
    </row>
    <row r="274" spans="1:3" outlineLevel="2" x14ac:dyDescent="0.25">
      <c r="A274" t="s">
        <v>367</v>
      </c>
      <c r="B274">
        <v>40.043999999999997</v>
      </c>
      <c r="C274" s="129">
        <v>1448417</v>
      </c>
    </row>
    <row r="275" spans="1:3" outlineLevel="2" x14ac:dyDescent="0.25">
      <c r="A275" t="s">
        <v>367</v>
      </c>
      <c r="B275">
        <v>35.780999999999999</v>
      </c>
      <c r="C275" s="129">
        <v>1281866</v>
      </c>
    </row>
    <row r="276" spans="1:3" outlineLevel="2" x14ac:dyDescent="0.25">
      <c r="A276" t="s">
        <v>367</v>
      </c>
      <c r="B276">
        <v>24.303999999999998</v>
      </c>
      <c r="C276" s="129">
        <v>876879</v>
      </c>
    </row>
    <row r="277" spans="1:3" s="150" customFormat="1" outlineLevel="1" x14ac:dyDescent="0.25">
      <c r="A277" s="130" t="s">
        <v>701</v>
      </c>
      <c r="B277" s="150">
        <f>SUBTOTAL(9,B272:B276)</f>
        <v>146.12199999999999</v>
      </c>
      <c r="C277" s="129">
        <f>SUBTOTAL(9,C272:C276)</f>
        <v>5283627</v>
      </c>
    </row>
    <row r="278" spans="1:3" outlineLevel="2" x14ac:dyDescent="0.25">
      <c r="A278" t="s">
        <v>463</v>
      </c>
      <c r="B278">
        <v>1.23</v>
      </c>
      <c r="C278" s="129">
        <v>1894</v>
      </c>
    </row>
    <row r="279" spans="1:3" outlineLevel="2" x14ac:dyDescent="0.25">
      <c r="A279" t="s">
        <v>463</v>
      </c>
      <c r="B279">
        <v>1.2370000000000001</v>
      </c>
      <c r="C279" s="129">
        <v>1897</v>
      </c>
    </row>
    <row r="280" spans="1:3" outlineLevel="2" x14ac:dyDescent="0.25">
      <c r="A280" t="s">
        <v>463</v>
      </c>
      <c r="B280">
        <v>2.359</v>
      </c>
      <c r="C280" s="129">
        <v>3601</v>
      </c>
    </row>
    <row r="281" spans="1:3" outlineLevel="2" x14ac:dyDescent="0.25">
      <c r="A281" t="s">
        <v>463</v>
      </c>
      <c r="B281">
        <v>2.2050000000000001</v>
      </c>
      <c r="C281" s="129">
        <v>3368</v>
      </c>
    </row>
    <row r="282" spans="1:3" outlineLevel="2" x14ac:dyDescent="0.25">
      <c r="A282" t="s">
        <v>463</v>
      </c>
      <c r="B282">
        <v>1.0489999999999999</v>
      </c>
      <c r="C282" s="129">
        <v>1585</v>
      </c>
    </row>
    <row r="283" spans="1:3" s="150" customFormat="1" outlineLevel="1" x14ac:dyDescent="0.25">
      <c r="A283" s="130" t="s">
        <v>702</v>
      </c>
      <c r="B283" s="150">
        <f>SUBTOTAL(9,B278:B282)</f>
        <v>8.08</v>
      </c>
      <c r="C283" s="129">
        <f>SUBTOTAL(9,C278:C282)</f>
        <v>12345</v>
      </c>
    </row>
    <row r="284" spans="1:3" outlineLevel="2" x14ac:dyDescent="0.25">
      <c r="A284" t="s">
        <v>533</v>
      </c>
      <c r="B284">
        <v>277.12299999999999</v>
      </c>
      <c r="C284" s="129">
        <v>487643</v>
      </c>
    </row>
    <row r="285" spans="1:3" outlineLevel="2" x14ac:dyDescent="0.25">
      <c r="A285" t="s">
        <v>533</v>
      </c>
      <c r="B285">
        <v>163.922</v>
      </c>
      <c r="C285" s="129">
        <v>289738</v>
      </c>
    </row>
    <row r="286" spans="1:3" outlineLevel="2" x14ac:dyDescent="0.25">
      <c r="A286" t="s">
        <v>533</v>
      </c>
      <c r="B286">
        <v>357.21899999999999</v>
      </c>
      <c r="C286" s="129">
        <v>628355</v>
      </c>
    </row>
    <row r="287" spans="1:3" outlineLevel="2" x14ac:dyDescent="0.25">
      <c r="A287" t="s">
        <v>533</v>
      </c>
      <c r="B287">
        <v>400.202</v>
      </c>
      <c r="C287" s="129">
        <v>688354</v>
      </c>
    </row>
    <row r="288" spans="1:3" outlineLevel="2" x14ac:dyDescent="0.25">
      <c r="A288" t="s">
        <v>533</v>
      </c>
      <c r="B288">
        <v>510.34</v>
      </c>
      <c r="C288" s="129">
        <v>888678</v>
      </c>
    </row>
    <row r="289" spans="1:3" s="150" customFormat="1" outlineLevel="1" x14ac:dyDescent="0.25">
      <c r="A289" s="130" t="s">
        <v>703</v>
      </c>
      <c r="B289" s="150">
        <f>SUBTOTAL(9,B284:B288)</f>
        <v>1708.8059999999998</v>
      </c>
      <c r="C289" s="129">
        <f>SUBTOTAL(9,C284:C288)</f>
        <v>2982768</v>
      </c>
    </row>
    <row r="290" spans="1:3" outlineLevel="2" x14ac:dyDescent="0.25">
      <c r="A290" t="s">
        <v>300</v>
      </c>
      <c r="B290">
        <v>14.593</v>
      </c>
      <c r="C290" s="129">
        <v>516451</v>
      </c>
    </row>
    <row r="291" spans="1:3" outlineLevel="2" x14ac:dyDescent="0.25">
      <c r="A291" t="s">
        <v>300</v>
      </c>
      <c r="B291">
        <v>11.507</v>
      </c>
      <c r="C291" s="129">
        <v>409319</v>
      </c>
    </row>
    <row r="292" spans="1:3" outlineLevel="2" x14ac:dyDescent="0.25">
      <c r="A292" t="s">
        <v>300</v>
      </c>
      <c r="B292">
        <v>12.654999999999999</v>
      </c>
      <c r="C292" s="129">
        <v>450542</v>
      </c>
    </row>
    <row r="293" spans="1:3" outlineLevel="2" x14ac:dyDescent="0.25">
      <c r="A293" t="s">
        <v>300</v>
      </c>
      <c r="B293">
        <v>19.774000000000001</v>
      </c>
      <c r="C293" s="129">
        <v>695292</v>
      </c>
    </row>
    <row r="294" spans="1:3" outlineLevel="2" x14ac:dyDescent="0.25">
      <c r="A294" t="s">
        <v>300</v>
      </c>
      <c r="B294">
        <v>22.766999999999999</v>
      </c>
      <c r="C294" s="129">
        <v>787083</v>
      </c>
    </row>
    <row r="295" spans="1:3" s="150" customFormat="1" outlineLevel="1" x14ac:dyDescent="0.25">
      <c r="A295" s="130" t="s">
        <v>704</v>
      </c>
      <c r="B295" s="150">
        <f>SUBTOTAL(9,B290:B294)</f>
        <v>81.296000000000006</v>
      </c>
      <c r="C295" s="129">
        <f>SUBTOTAL(9,C290:C294)</f>
        <v>2858687</v>
      </c>
    </row>
    <row r="296" spans="1:3" outlineLevel="2" x14ac:dyDescent="0.25">
      <c r="A296" t="s">
        <v>328</v>
      </c>
      <c r="B296">
        <v>20.023</v>
      </c>
      <c r="C296" s="129">
        <v>1021411</v>
      </c>
    </row>
    <row r="297" spans="1:3" outlineLevel="2" x14ac:dyDescent="0.25">
      <c r="A297" t="s">
        <v>328</v>
      </c>
      <c r="B297">
        <v>20.856000000000002</v>
      </c>
      <c r="C297" s="129">
        <v>1067255</v>
      </c>
    </row>
    <row r="298" spans="1:3" outlineLevel="2" x14ac:dyDescent="0.25">
      <c r="A298" t="s">
        <v>328</v>
      </c>
      <c r="B298">
        <v>19.312000000000001</v>
      </c>
      <c r="C298" s="129">
        <v>971349</v>
      </c>
    </row>
    <row r="299" spans="1:3" outlineLevel="2" x14ac:dyDescent="0.25">
      <c r="A299" t="s">
        <v>328</v>
      </c>
      <c r="B299">
        <v>35.393999999999998</v>
      </c>
      <c r="C299" s="129">
        <v>1747802</v>
      </c>
    </row>
    <row r="300" spans="1:3" outlineLevel="2" x14ac:dyDescent="0.25">
      <c r="A300" t="s">
        <v>328</v>
      </c>
      <c r="B300">
        <v>17.131</v>
      </c>
      <c r="C300" s="129">
        <v>885775</v>
      </c>
    </row>
    <row r="301" spans="1:3" s="150" customFormat="1" outlineLevel="1" x14ac:dyDescent="0.25">
      <c r="A301" s="130" t="s">
        <v>705</v>
      </c>
      <c r="B301" s="150">
        <f>SUBTOTAL(9,B296:B300)</f>
        <v>112.71600000000001</v>
      </c>
      <c r="C301" s="129">
        <f>SUBTOTAL(9,C296:C300)</f>
        <v>5693592</v>
      </c>
    </row>
    <row r="302" spans="1:3" outlineLevel="2" x14ac:dyDescent="0.25">
      <c r="A302" t="s">
        <v>329</v>
      </c>
      <c r="B302">
        <v>35.597999999999999</v>
      </c>
      <c r="C302" s="129">
        <v>573898</v>
      </c>
    </row>
    <row r="303" spans="1:3" outlineLevel="2" x14ac:dyDescent="0.25">
      <c r="A303" t="s">
        <v>329</v>
      </c>
      <c r="B303">
        <v>33.069000000000003</v>
      </c>
      <c r="C303" s="129">
        <v>532322</v>
      </c>
    </row>
    <row r="304" spans="1:3" outlineLevel="2" x14ac:dyDescent="0.25">
      <c r="A304" t="s">
        <v>329</v>
      </c>
      <c r="B304">
        <v>21.350999999999999</v>
      </c>
      <c r="C304" s="129">
        <v>341396</v>
      </c>
    </row>
    <row r="305" spans="1:3" outlineLevel="2" x14ac:dyDescent="0.25">
      <c r="A305" t="s">
        <v>329</v>
      </c>
      <c r="B305">
        <v>32.557000000000002</v>
      </c>
      <c r="C305" s="129">
        <v>515114</v>
      </c>
    </row>
    <row r="306" spans="1:3" outlineLevel="2" x14ac:dyDescent="0.25">
      <c r="A306" t="s">
        <v>329</v>
      </c>
      <c r="B306">
        <v>34.595999999999997</v>
      </c>
      <c r="C306" s="129">
        <v>550164</v>
      </c>
    </row>
    <row r="307" spans="1:3" s="150" customFormat="1" outlineLevel="1" x14ac:dyDescent="0.25">
      <c r="A307" s="130" t="s">
        <v>706</v>
      </c>
      <c r="B307" s="150">
        <f>SUBTOTAL(9,B302:B306)</f>
        <v>157.17099999999999</v>
      </c>
      <c r="C307" s="129">
        <f>SUBTOTAL(9,C302:C306)</f>
        <v>2512894</v>
      </c>
    </row>
    <row r="308" spans="1:3" outlineLevel="2" x14ac:dyDescent="0.25">
      <c r="A308" t="s">
        <v>330</v>
      </c>
      <c r="B308">
        <v>2.08</v>
      </c>
      <c r="C308" s="129">
        <v>15334</v>
      </c>
    </row>
    <row r="309" spans="1:3" outlineLevel="2" x14ac:dyDescent="0.25">
      <c r="A309" t="s">
        <v>330</v>
      </c>
      <c r="B309">
        <v>2.524</v>
      </c>
      <c r="C309" s="129">
        <v>18468</v>
      </c>
    </row>
    <row r="310" spans="1:3" outlineLevel="2" x14ac:dyDescent="0.25">
      <c r="A310" t="s">
        <v>330</v>
      </c>
      <c r="B310">
        <v>4.9790000000000001</v>
      </c>
      <c r="C310" s="129">
        <v>35928</v>
      </c>
    </row>
    <row r="311" spans="1:3" outlineLevel="2" x14ac:dyDescent="0.25">
      <c r="A311" t="s">
        <v>330</v>
      </c>
      <c r="B311">
        <v>3.2480000000000002</v>
      </c>
      <c r="C311" s="129">
        <v>23953</v>
      </c>
    </row>
    <row r="312" spans="1:3" outlineLevel="2" x14ac:dyDescent="0.25">
      <c r="A312" t="s">
        <v>330</v>
      </c>
      <c r="B312">
        <v>4.9059999999999997</v>
      </c>
      <c r="C312" s="129">
        <v>35443</v>
      </c>
    </row>
    <row r="313" spans="1:3" s="150" customFormat="1" outlineLevel="1" x14ac:dyDescent="0.25">
      <c r="A313" s="130" t="s">
        <v>707</v>
      </c>
      <c r="B313" s="150">
        <f>SUBTOTAL(9,B308:B312)</f>
        <v>17.736999999999998</v>
      </c>
      <c r="C313" s="129">
        <f>SUBTOTAL(9,C308:C312)</f>
        <v>129126</v>
      </c>
    </row>
    <row r="314" spans="1:3" outlineLevel="2" x14ac:dyDescent="0.25">
      <c r="A314" t="s">
        <v>396</v>
      </c>
      <c r="B314">
        <v>35.768999999999998</v>
      </c>
      <c r="C314" s="129">
        <v>1364494</v>
      </c>
    </row>
    <row r="315" spans="1:3" outlineLevel="2" x14ac:dyDescent="0.25">
      <c r="A315" t="s">
        <v>396</v>
      </c>
      <c r="B315">
        <v>48.652000000000001</v>
      </c>
      <c r="C315" s="129">
        <v>1870272</v>
      </c>
    </row>
    <row r="316" spans="1:3" outlineLevel="2" x14ac:dyDescent="0.25">
      <c r="A316" t="s">
        <v>396</v>
      </c>
      <c r="B316">
        <v>14.663</v>
      </c>
      <c r="C316" s="129">
        <v>576547</v>
      </c>
    </row>
    <row r="317" spans="1:3" outlineLevel="2" x14ac:dyDescent="0.25">
      <c r="A317" t="s">
        <v>396</v>
      </c>
      <c r="B317">
        <v>29.53</v>
      </c>
      <c r="C317" s="129">
        <v>1145401</v>
      </c>
    </row>
    <row r="318" spans="1:3" outlineLevel="2" x14ac:dyDescent="0.25">
      <c r="A318" t="s">
        <v>396</v>
      </c>
      <c r="B318">
        <v>14.317</v>
      </c>
      <c r="C318" s="129">
        <v>564534</v>
      </c>
    </row>
    <row r="319" spans="1:3" s="150" customFormat="1" outlineLevel="1" x14ac:dyDescent="0.25">
      <c r="A319" s="130" t="s">
        <v>708</v>
      </c>
      <c r="B319" s="150">
        <f>SUBTOTAL(9,B314:B318)</f>
        <v>142.93099999999998</v>
      </c>
      <c r="C319" s="129">
        <f>SUBTOTAL(9,C314:C318)</f>
        <v>5521248</v>
      </c>
    </row>
    <row r="320" spans="1:3" outlineLevel="2" x14ac:dyDescent="0.25">
      <c r="A320" t="s">
        <v>301</v>
      </c>
      <c r="B320">
        <v>159.66300000000001</v>
      </c>
      <c r="C320" s="129">
        <v>3391773</v>
      </c>
    </row>
    <row r="321" spans="1:3" outlineLevel="2" x14ac:dyDescent="0.25">
      <c r="A321" t="s">
        <v>301</v>
      </c>
      <c r="B321">
        <v>134.23599999999999</v>
      </c>
      <c r="C321" s="129">
        <v>2799196</v>
      </c>
    </row>
    <row r="322" spans="1:3" outlineLevel="2" x14ac:dyDescent="0.25">
      <c r="A322" t="s">
        <v>301</v>
      </c>
      <c r="B322">
        <v>178.696</v>
      </c>
      <c r="C322" s="129">
        <v>3734413</v>
      </c>
    </row>
    <row r="323" spans="1:3" outlineLevel="2" x14ac:dyDescent="0.25">
      <c r="A323" t="s">
        <v>301</v>
      </c>
      <c r="B323">
        <v>139.64599999999999</v>
      </c>
      <c r="C323" s="129">
        <v>2897558</v>
      </c>
    </row>
    <row r="324" spans="1:3" outlineLevel="2" x14ac:dyDescent="0.25">
      <c r="A324" t="s">
        <v>301</v>
      </c>
      <c r="B324">
        <v>325.29700000000003</v>
      </c>
      <c r="C324" s="129">
        <v>6630548</v>
      </c>
    </row>
    <row r="325" spans="1:3" s="150" customFormat="1" outlineLevel="1" x14ac:dyDescent="0.25">
      <c r="A325" s="130" t="s">
        <v>709</v>
      </c>
      <c r="B325" s="150">
        <f>SUBTOTAL(9,B320:B324)</f>
        <v>937.53800000000001</v>
      </c>
      <c r="C325" s="129">
        <f>SUBTOTAL(9,C320:C324)</f>
        <v>19453488</v>
      </c>
    </row>
    <row r="326" spans="1:3" outlineLevel="2" x14ac:dyDescent="0.25">
      <c r="A326" t="s">
        <v>331</v>
      </c>
      <c r="B326">
        <v>10.619</v>
      </c>
      <c r="C326" s="129">
        <v>59435</v>
      </c>
    </row>
    <row r="327" spans="1:3" outlineLevel="2" x14ac:dyDescent="0.25">
      <c r="A327" t="s">
        <v>331</v>
      </c>
      <c r="B327">
        <v>6.0019999999999998</v>
      </c>
      <c r="C327" s="129">
        <v>32963</v>
      </c>
    </row>
    <row r="328" spans="1:3" outlineLevel="2" x14ac:dyDescent="0.25">
      <c r="A328" t="s">
        <v>331</v>
      </c>
      <c r="B328">
        <v>4.9740000000000002</v>
      </c>
      <c r="C328" s="129">
        <v>27547</v>
      </c>
    </row>
    <row r="329" spans="1:3" outlineLevel="2" x14ac:dyDescent="0.25">
      <c r="A329" t="s">
        <v>331</v>
      </c>
      <c r="B329">
        <v>9.2870000000000008</v>
      </c>
      <c r="C329" s="129">
        <v>51450</v>
      </c>
    </row>
    <row r="330" spans="1:3" outlineLevel="2" x14ac:dyDescent="0.25">
      <c r="A330" t="s">
        <v>331</v>
      </c>
      <c r="B330">
        <v>10.76</v>
      </c>
      <c r="C330" s="129">
        <v>58132</v>
      </c>
    </row>
    <row r="331" spans="1:3" s="150" customFormat="1" outlineLevel="1" x14ac:dyDescent="0.25">
      <c r="A331" s="130" t="s">
        <v>710</v>
      </c>
      <c r="B331" s="150">
        <f>SUBTOTAL(9,B326:B330)</f>
        <v>41.641999999999996</v>
      </c>
      <c r="C331" s="129">
        <f>SUBTOTAL(9,C326:C330)</f>
        <v>229527</v>
      </c>
    </row>
    <row r="332" spans="1:3" outlineLevel="2" x14ac:dyDescent="0.25">
      <c r="A332" t="s">
        <v>603</v>
      </c>
      <c r="B332">
        <v>0</v>
      </c>
      <c r="C332">
        <v>0</v>
      </c>
    </row>
    <row r="333" spans="1:3" outlineLevel="2" x14ac:dyDescent="0.25">
      <c r="A333" t="s">
        <v>603</v>
      </c>
      <c r="B333">
        <v>0</v>
      </c>
      <c r="C333">
        <v>0</v>
      </c>
    </row>
    <row r="334" spans="1:3" outlineLevel="2" x14ac:dyDescent="0.25">
      <c r="A334" t="s">
        <v>603</v>
      </c>
      <c r="B334">
        <v>0</v>
      </c>
      <c r="C334">
        <v>0</v>
      </c>
    </row>
    <row r="335" spans="1:3" outlineLevel="2" x14ac:dyDescent="0.25">
      <c r="A335" t="s">
        <v>603</v>
      </c>
      <c r="B335">
        <v>0</v>
      </c>
      <c r="C335">
        <v>0</v>
      </c>
    </row>
    <row r="336" spans="1:3" outlineLevel="2" x14ac:dyDescent="0.25">
      <c r="A336" t="s">
        <v>603</v>
      </c>
      <c r="B336">
        <v>0</v>
      </c>
      <c r="C336">
        <v>0</v>
      </c>
    </row>
    <row r="337" spans="1:3" s="150" customFormat="1" outlineLevel="1" x14ac:dyDescent="0.25">
      <c r="A337" s="130" t="s">
        <v>711</v>
      </c>
      <c r="B337" s="150">
        <f>SUBTOTAL(9,B332:B336)</f>
        <v>0</v>
      </c>
      <c r="C337" s="150">
        <f>SUBTOTAL(9,C332:C336)</f>
        <v>0</v>
      </c>
    </row>
    <row r="338" spans="1:3" outlineLevel="2" x14ac:dyDescent="0.25">
      <c r="A338" t="s">
        <v>332</v>
      </c>
      <c r="B338">
        <v>50.765000000000001</v>
      </c>
      <c r="C338" s="129">
        <v>1931544</v>
      </c>
    </row>
    <row r="339" spans="1:3" outlineLevel="2" x14ac:dyDescent="0.25">
      <c r="A339" t="s">
        <v>332</v>
      </c>
      <c r="B339">
        <v>41.073999999999998</v>
      </c>
      <c r="C339" s="129">
        <v>1577563</v>
      </c>
    </row>
    <row r="340" spans="1:3" outlineLevel="2" x14ac:dyDescent="0.25">
      <c r="A340" t="s">
        <v>332</v>
      </c>
      <c r="B340">
        <v>54.865000000000002</v>
      </c>
      <c r="C340" s="129">
        <v>2106862</v>
      </c>
    </row>
    <row r="341" spans="1:3" outlineLevel="2" x14ac:dyDescent="0.25">
      <c r="A341" t="s">
        <v>332</v>
      </c>
      <c r="B341">
        <v>83.007999999999996</v>
      </c>
      <c r="C341" s="129">
        <v>3115629</v>
      </c>
    </row>
    <row r="342" spans="1:3" outlineLevel="2" x14ac:dyDescent="0.25">
      <c r="A342" t="s">
        <v>332</v>
      </c>
      <c r="B342">
        <v>64.448999999999998</v>
      </c>
      <c r="C342" s="129">
        <v>2466500</v>
      </c>
    </row>
    <row r="343" spans="1:3" s="150" customFormat="1" outlineLevel="1" x14ac:dyDescent="0.25">
      <c r="A343" s="130" t="s">
        <v>712</v>
      </c>
      <c r="B343" s="150">
        <f>SUBTOTAL(9,B338:B342)</f>
        <v>294.161</v>
      </c>
      <c r="C343" s="129">
        <f>SUBTOTAL(9,C338:C342)</f>
        <v>11198098</v>
      </c>
    </row>
    <row r="344" spans="1:3" outlineLevel="2" x14ac:dyDescent="0.25">
      <c r="A344" t="s">
        <v>368</v>
      </c>
      <c r="B344">
        <v>3.778</v>
      </c>
      <c r="C344" s="129">
        <v>181919</v>
      </c>
    </row>
    <row r="345" spans="1:3" outlineLevel="2" x14ac:dyDescent="0.25">
      <c r="A345" t="s">
        <v>368</v>
      </c>
      <c r="B345">
        <v>6.2629999999999999</v>
      </c>
      <c r="C345" s="129">
        <v>300762</v>
      </c>
    </row>
    <row r="346" spans="1:3" outlineLevel="2" x14ac:dyDescent="0.25">
      <c r="A346" t="s">
        <v>368</v>
      </c>
      <c r="B346">
        <v>5.73</v>
      </c>
      <c r="C346" s="129">
        <v>280776</v>
      </c>
    </row>
    <row r="347" spans="1:3" outlineLevel="2" x14ac:dyDescent="0.25">
      <c r="A347" t="s">
        <v>368</v>
      </c>
      <c r="B347">
        <v>2.1669999999999998</v>
      </c>
      <c r="C347" s="129">
        <v>109407</v>
      </c>
    </row>
    <row r="348" spans="1:3" outlineLevel="2" x14ac:dyDescent="0.25">
      <c r="A348" t="s">
        <v>368</v>
      </c>
      <c r="B348">
        <v>2.2749999999999999</v>
      </c>
      <c r="C348" s="129">
        <v>111783</v>
      </c>
    </row>
    <row r="349" spans="1:3" s="150" customFormat="1" outlineLevel="1" x14ac:dyDescent="0.25">
      <c r="A349" s="130" t="s">
        <v>713</v>
      </c>
      <c r="B349" s="150">
        <f>SUBTOTAL(9,B344:B348)</f>
        <v>20.213000000000001</v>
      </c>
      <c r="C349" s="129">
        <f>SUBTOTAL(9,C344:C348)</f>
        <v>984647</v>
      </c>
    </row>
    <row r="350" spans="1:3" outlineLevel="2" x14ac:dyDescent="0.25">
      <c r="A350" t="s">
        <v>534</v>
      </c>
      <c r="B350">
        <v>10.733000000000001</v>
      </c>
      <c r="C350" s="129">
        <v>508678</v>
      </c>
    </row>
    <row r="351" spans="1:3" outlineLevel="2" x14ac:dyDescent="0.25">
      <c r="A351" t="s">
        <v>534</v>
      </c>
      <c r="B351">
        <v>9.8970000000000002</v>
      </c>
      <c r="C351" s="129">
        <v>470855</v>
      </c>
    </row>
    <row r="352" spans="1:3" outlineLevel="2" x14ac:dyDescent="0.25">
      <c r="A352" t="s">
        <v>534</v>
      </c>
      <c r="B352">
        <v>31.995000000000001</v>
      </c>
      <c r="C352" s="129">
        <v>1552405</v>
      </c>
    </row>
    <row r="353" spans="1:3" outlineLevel="2" x14ac:dyDescent="0.25">
      <c r="A353" t="s">
        <v>534</v>
      </c>
      <c r="B353">
        <v>10.981</v>
      </c>
      <c r="C353" s="129">
        <v>578526</v>
      </c>
    </row>
    <row r="354" spans="1:3" outlineLevel="2" x14ac:dyDescent="0.25">
      <c r="A354" t="s">
        <v>534</v>
      </c>
      <c r="B354">
        <v>6.0460000000000003</v>
      </c>
      <c r="C354" s="129">
        <v>321058</v>
      </c>
    </row>
    <row r="355" spans="1:3" s="150" customFormat="1" outlineLevel="1" x14ac:dyDescent="0.25">
      <c r="A355" s="130" t="s">
        <v>714</v>
      </c>
      <c r="B355" s="150">
        <f>SUBTOTAL(9,B350:B354)</f>
        <v>69.652000000000001</v>
      </c>
      <c r="C355" s="129">
        <f>SUBTOTAL(9,C350:C354)</f>
        <v>3431522</v>
      </c>
    </row>
    <row r="356" spans="1:3" outlineLevel="2" x14ac:dyDescent="0.25">
      <c r="A356" t="s">
        <v>557</v>
      </c>
      <c r="B356">
        <v>109.49</v>
      </c>
      <c r="C356" s="129">
        <v>544897</v>
      </c>
    </row>
    <row r="357" spans="1:3" outlineLevel="2" x14ac:dyDescent="0.25">
      <c r="A357" t="s">
        <v>557</v>
      </c>
      <c r="B357">
        <v>146.256</v>
      </c>
      <c r="C357" s="129">
        <v>755348</v>
      </c>
    </row>
    <row r="358" spans="1:3" outlineLevel="2" x14ac:dyDescent="0.25">
      <c r="A358" t="s">
        <v>557</v>
      </c>
      <c r="B358">
        <v>92.197000000000003</v>
      </c>
      <c r="C358" s="129">
        <v>502314</v>
      </c>
    </row>
    <row r="359" spans="1:3" outlineLevel="2" x14ac:dyDescent="0.25">
      <c r="A359" t="s">
        <v>557</v>
      </c>
      <c r="B359">
        <v>113.50700000000001</v>
      </c>
      <c r="C359" s="129">
        <v>626190</v>
      </c>
    </row>
    <row r="360" spans="1:3" outlineLevel="2" x14ac:dyDescent="0.25">
      <c r="A360" t="s">
        <v>557</v>
      </c>
      <c r="B360">
        <v>128.084</v>
      </c>
      <c r="C360" s="129">
        <v>713725</v>
      </c>
    </row>
    <row r="361" spans="1:3" s="150" customFormat="1" outlineLevel="1" x14ac:dyDescent="0.25">
      <c r="A361" s="130" t="s">
        <v>715</v>
      </c>
      <c r="B361" s="150">
        <f>SUBTOTAL(9,B356:B360)</f>
        <v>589.53399999999999</v>
      </c>
      <c r="C361" s="129">
        <f>SUBTOTAL(9,C356:C360)</f>
        <v>3142474</v>
      </c>
    </row>
    <row r="362" spans="1:3" outlineLevel="2" x14ac:dyDescent="0.25">
      <c r="A362" t="s">
        <v>333</v>
      </c>
      <c r="B362">
        <v>12.497</v>
      </c>
      <c r="C362" s="129">
        <v>462084</v>
      </c>
    </row>
    <row r="363" spans="1:3" outlineLevel="2" x14ac:dyDescent="0.25">
      <c r="A363" t="s">
        <v>333</v>
      </c>
      <c r="B363">
        <v>11.07</v>
      </c>
      <c r="C363" s="129">
        <v>406734</v>
      </c>
    </row>
    <row r="364" spans="1:3" outlineLevel="2" x14ac:dyDescent="0.25">
      <c r="A364" t="s">
        <v>333</v>
      </c>
      <c r="B364">
        <v>13.224</v>
      </c>
      <c r="C364" s="129">
        <v>493948</v>
      </c>
    </row>
    <row r="365" spans="1:3" outlineLevel="2" x14ac:dyDescent="0.25">
      <c r="A365" t="s">
        <v>333</v>
      </c>
      <c r="B365">
        <v>12.726000000000001</v>
      </c>
      <c r="C365" s="129">
        <v>461383</v>
      </c>
    </row>
    <row r="366" spans="1:3" outlineLevel="2" x14ac:dyDescent="0.25">
      <c r="A366" t="s">
        <v>333</v>
      </c>
      <c r="B366">
        <v>16.847000000000001</v>
      </c>
      <c r="C366" s="129">
        <v>600751</v>
      </c>
    </row>
    <row r="367" spans="1:3" s="150" customFormat="1" outlineLevel="1" x14ac:dyDescent="0.25">
      <c r="A367" s="130" t="s">
        <v>716</v>
      </c>
      <c r="B367" s="150">
        <f>SUBTOTAL(9,B362:B366)</f>
        <v>66.364000000000004</v>
      </c>
      <c r="C367" s="129">
        <f>SUBTOTAL(9,C362:C366)</f>
        <v>2424900</v>
      </c>
    </row>
    <row r="368" spans="1:3" outlineLevel="2" x14ac:dyDescent="0.25">
      <c r="A368" t="s">
        <v>585</v>
      </c>
      <c r="B368">
        <v>22.823</v>
      </c>
      <c r="C368" s="129">
        <v>12824</v>
      </c>
    </row>
    <row r="369" spans="1:3" outlineLevel="2" x14ac:dyDescent="0.25">
      <c r="A369" t="s">
        <v>585</v>
      </c>
      <c r="B369">
        <v>77.850999999999999</v>
      </c>
      <c r="C369" s="129">
        <v>43789</v>
      </c>
    </row>
    <row r="370" spans="1:3" outlineLevel="2" x14ac:dyDescent="0.25">
      <c r="A370" t="s">
        <v>585</v>
      </c>
      <c r="B370">
        <v>107.667</v>
      </c>
      <c r="C370" s="129">
        <v>60806</v>
      </c>
    </row>
    <row r="371" spans="1:3" outlineLevel="2" x14ac:dyDescent="0.25">
      <c r="A371" t="s">
        <v>585</v>
      </c>
      <c r="B371">
        <v>90.94</v>
      </c>
      <c r="C371" s="129">
        <v>51078</v>
      </c>
    </row>
    <row r="372" spans="1:3" outlineLevel="2" x14ac:dyDescent="0.25">
      <c r="A372" t="s">
        <v>585</v>
      </c>
      <c r="B372">
        <v>114.623</v>
      </c>
      <c r="C372" s="129">
        <v>64617</v>
      </c>
    </row>
    <row r="373" spans="1:3" s="150" customFormat="1" outlineLevel="1" x14ac:dyDescent="0.25">
      <c r="A373" s="130" t="s">
        <v>717</v>
      </c>
      <c r="B373" s="150">
        <f>SUBTOTAL(9,B368:B372)</f>
        <v>413.904</v>
      </c>
      <c r="C373" s="129">
        <f>SUBTOTAL(9,C368:C372)</f>
        <v>233114</v>
      </c>
    </row>
    <row r="374" spans="1:3" outlineLevel="2" x14ac:dyDescent="0.25">
      <c r="A374" t="s">
        <v>586</v>
      </c>
      <c r="B374">
        <v>609.41600000000005</v>
      </c>
      <c r="C374" s="129">
        <v>6692753</v>
      </c>
    </row>
    <row r="375" spans="1:3" outlineLevel="2" x14ac:dyDescent="0.25">
      <c r="A375" t="s">
        <v>586</v>
      </c>
      <c r="B375">
        <v>395.96899999999999</v>
      </c>
      <c r="C375" s="129">
        <v>4379715</v>
      </c>
    </row>
    <row r="376" spans="1:3" outlineLevel="2" x14ac:dyDescent="0.25">
      <c r="A376" t="s">
        <v>586</v>
      </c>
      <c r="B376">
        <v>487.16300000000001</v>
      </c>
      <c r="C376" s="129">
        <v>5390332</v>
      </c>
    </row>
    <row r="377" spans="1:3" outlineLevel="2" x14ac:dyDescent="0.25">
      <c r="A377" t="s">
        <v>586</v>
      </c>
      <c r="B377">
        <v>350.04300000000001</v>
      </c>
      <c r="C377" s="129">
        <v>3804125</v>
      </c>
    </row>
    <row r="378" spans="1:3" outlineLevel="2" x14ac:dyDescent="0.25">
      <c r="A378" t="s">
        <v>586</v>
      </c>
      <c r="B378">
        <v>393.548</v>
      </c>
      <c r="C378" s="129">
        <v>4152368</v>
      </c>
    </row>
    <row r="379" spans="1:3" s="150" customFormat="1" outlineLevel="1" x14ac:dyDescent="0.25">
      <c r="A379" s="130" t="s">
        <v>718</v>
      </c>
      <c r="B379" s="150">
        <f>SUBTOTAL(9,B374:B378)</f>
        <v>2236.1390000000001</v>
      </c>
      <c r="C379" s="129">
        <f>SUBTOTAL(9,C374:C378)</f>
        <v>24419293</v>
      </c>
    </row>
    <row r="380" spans="1:3" outlineLevel="2" x14ac:dyDescent="0.25">
      <c r="A380" t="s">
        <v>476</v>
      </c>
      <c r="B380">
        <v>25.457999999999998</v>
      </c>
      <c r="C380" s="129">
        <v>487740</v>
      </c>
    </row>
    <row r="381" spans="1:3" outlineLevel="2" x14ac:dyDescent="0.25">
      <c r="A381" t="s">
        <v>476</v>
      </c>
      <c r="B381">
        <v>45.55</v>
      </c>
      <c r="C381" s="129">
        <v>861290</v>
      </c>
    </row>
    <row r="382" spans="1:3" outlineLevel="2" x14ac:dyDescent="0.25">
      <c r="A382" t="s">
        <v>476</v>
      </c>
      <c r="B382">
        <v>34.442999999999998</v>
      </c>
      <c r="C382" s="129">
        <v>671742</v>
      </c>
    </row>
    <row r="383" spans="1:3" outlineLevel="2" x14ac:dyDescent="0.25">
      <c r="A383" t="s">
        <v>476</v>
      </c>
      <c r="B383">
        <v>8.85</v>
      </c>
      <c r="C383" s="129">
        <v>182573</v>
      </c>
    </row>
    <row r="384" spans="1:3" outlineLevel="2" x14ac:dyDescent="0.25">
      <c r="A384" t="s">
        <v>476</v>
      </c>
      <c r="B384">
        <v>24.297000000000001</v>
      </c>
      <c r="C384" s="129">
        <v>495377</v>
      </c>
    </row>
    <row r="385" spans="1:3" s="150" customFormat="1" outlineLevel="1" x14ac:dyDescent="0.25">
      <c r="A385" s="130" t="s">
        <v>719</v>
      </c>
      <c r="B385" s="150">
        <f>SUBTOTAL(9,B380:B384)</f>
        <v>138.59799999999998</v>
      </c>
      <c r="C385" s="129">
        <f>SUBTOTAL(9,C380:C384)</f>
        <v>2698722</v>
      </c>
    </row>
    <row r="386" spans="1:3" outlineLevel="2" x14ac:dyDescent="0.25">
      <c r="A386" t="s">
        <v>302</v>
      </c>
      <c r="B386">
        <v>0.54</v>
      </c>
      <c r="C386" s="129">
        <v>81558</v>
      </c>
    </row>
    <row r="387" spans="1:3" outlineLevel="2" x14ac:dyDescent="0.25">
      <c r="A387" t="s">
        <v>302</v>
      </c>
      <c r="B387">
        <v>0.58199999999999996</v>
      </c>
      <c r="C387" s="129">
        <v>87699</v>
      </c>
    </row>
    <row r="388" spans="1:3" outlineLevel="2" x14ac:dyDescent="0.25">
      <c r="A388" t="s">
        <v>302</v>
      </c>
      <c r="B388">
        <v>0.75900000000000001</v>
      </c>
      <c r="C388" s="129">
        <v>111625</v>
      </c>
    </row>
    <row r="389" spans="1:3" outlineLevel="2" x14ac:dyDescent="0.25">
      <c r="A389" t="s">
        <v>302</v>
      </c>
      <c r="B389">
        <v>1.345</v>
      </c>
      <c r="C389" s="129">
        <v>199248</v>
      </c>
    </row>
    <row r="390" spans="1:3" outlineLevel="2" x14ac:dyDescent="0.25">
      <c r="A390" t="s">
        <v>302</v>
      </c>
      <c r="B390">
        <v>0.74399999999999999</v>
      </c>
      <c r="C390" s="129">
        <v>115371</v>
      </c>
    </row>
    <row r="391" spans="1:3" s="150" customFormat="1" outlineLevel="1" x14ac:dyDescent="0.25">
      <c r="A391" s="130" t="s">
        <v>720</v>
      </c>
      <c r="B391" s="150">
        <f>SUBTOTAL(9,B386:B390)</f>
        <v>3.9699999999999998</v>
      </c>
      <c r="C391" s="129">
        <f>SUBTOTAL(9,C386:C390)</f>
        <v>595501</v>
      </c>
    </row>
    <row r="392" spans="1:3" outlineLevel="2" x14ac:dyDescent="0.25">
      <c r="A392" t="s">
        <v>477</v>
      </c>
      <c r="B392">
        <v>14.791</v>
      </c>
      <c r="C392" s="129">
        <v>115154</v>
      </c>
    </row>
    <row r="393" spans="1:3" outlineLevel="2" x14ac:dyDescent="0.25">
      <c r="A393" t="s">
        <v>477</v>
      </c>
      <c r="B393">
        <v>2.68</v>
      </c>
      <c r="C393" s="129">
        <v>22069</v>
      </c>
    </row>
    <row r="394" spans="1:3" outlineLevel="2" x14ac:dyDescent="0.25">
      <c r="A394" t="s">
        <v>477</v>
      </c>
      <c r="B394">
        <v>1.8140000000000001</v>
      </c>
      <c r="C394" s="129">
        <v>15344</v>
      </c>
    </row>
    <row r="395" spans="1:3" outlineLevel="2" x14ac:dyDescent="0.25">
      <c r="A395" t="s">
        <v>477</v>
      </c>
      <c r="B395">
        <v>0.38500000000000001</v>
      </c>
      <c r="C395" s="129">
        <v>3237</v>
      </c>
    </row>
    <row r="396" spans="1:3" outlineLevel="2" x14ac:dyDescent="0.25">
      <c r="A396" t="s">
        <v>477</v>
      </c>
      <c r="B396">
        <v>0.99</v>
      </c>
      <c r="C396" s="129">
        <v>8151</v>
      </c>
    </row>
    <row r="397" spans="1:3" s="150" customFormat="1" outlineLevel="1" x14ac:dyDescent="0.25">
      <c r="A397" s="130" t="s">
        <v>721</v>
      </c>
      <c r="B397" s="150">
        <f>SUBTOTAL(9,B392:B396)</f>
        <v>20.66</v>
      </c>
      <c r="C397" s="129">
        <f>SUBTOTAL(9,C392:C396)</f>
        <v>163955</v>
      </c>
    </row>
    <row r="398" spans="1:3" outlineLevel="2" x14ac:dyDescent="0.25">
      <c r="A398" t="s">
        <v>589</v>
      </c>
      <c r="B398">
        <v>4.7270000000000003</v>
      </c>
      <c r="C398" s="129">
        <v>102909</v>
      </c>
    </row>
    <row r="399" spans="1:3" outlineLevel="2" x14ac:dyDescent="0.25">
      <c r="A399" t="s">
        <v>589</v>
      </c>
      <c r="B399">
        <v>5.7809999999999997</v>
      </c>
      <c r="C399" s="129">
        <v>124874</v>
      </c>
    </row>
    <row r="400" spans="1:3" outlineLevel="2" x14ac:dyDescent="0.25">
      <c r="A400" t="s">
        <v>589</v>
      </c>
      <c r="B400">
        <v>12.898999999999999</v>
      </c>
      <c r="C400" s="129">
        <v>275628</v>
      </c>
    </row>
    <row r="401" spans="1:3" outlineLevel="2" x14ac:dyDescent="0.25">
      <c r="A401" t="s">
        <v>589</v>
      </c>
      <c r="B401">
        <v>5.3630000000000004</v>
      </c>
      <c r="C401" s="129">
        <v>115805</v>
      </c>
    </row>
    <row r="402" spans="1:3" outlineLevel="2" x14ac:dyDescent="0.25">
      <c r="A402" t="s">
        <v>589</v>
      </c>
      <c r="B402">
        <v>4.6970000000000001</v>
      </c>
      <c r="C402" s="129">
        <v>100891</v>
      </c>
    </row>
    <row r="403" spans="1:3" s="150" customFormat="1" outlineLevel="1" x14ac:dyDescent="0.25">
      <c r="A403" s="130" t="s">
        <v>722</v>
      </c>
      <c r="B403" s="150">
        <f>SUBTOTAL(9,B398:B402)</f>
        <v>33.466999999999999</v>
      </c>
      <c r="C403" s="129">
        <f>SUBTOTAL(9,C398:C402)</f>
        <v>720107</v>
      </c>
    </row>
    <row r="404" spans="1:3" outlineLevel="2" x14ac:dyDescent="0.25">
      <c r="A404" t="s">
        <v>1044</v>
      </c>
      <c r="B404">
        <v>157.19200000000001</v>
      </c>
      <c r="C404" s="129">
        <v>3559976</v>
      </c>
    </row>
    <row r="405" spans="1:3" outlineLevel="2" x14ac:dyDescent="0.25">
      <c r="A405" t="s">
        <v>1044</v>
      </c>
      <c r="B405">
        <v>210.86</v>
      </c>
      <c r="C405" s="129">
        <v>4844959</v>
      </c>
    </row>
    <row r="406" spans="1:3" outlineLevel="2" x14ac:dyDescent="0.25">
      <c r="A406" t="s">
        <v>1044</v>
      </c>
      <c r="B406">
        <v>509.065</v>
      </c>
      <c r="C406" s="129">
        <v>11234707</v>
      </c>
    </row>
    <row r="407" spans="1:3" outlineLevel="2" x14ac:dyDescent="0.25">
      <c r="A407" t="s">
        <v>1044</v>
      </c>
      <c r="B407">
        <v>753.274</v>
      </c>
      <c r="C407" s="129">
        <v>16202625</v>
      </c>
    </row>
    <row r="408" spans="1:3" outlineLevel="2" x14ac:dyDescent="0.25">
      <c r="A408" t="s">
        <v>1044</v>
      </c>
      <c r="B408">
        <v>5.2249999999999996</v>
      </c>
      <c r="C408" s="129">
        <v>123531</v>
      </c>
    </row>
    <row r="409" spans="1:3" s="150" customFormat="1" outlineLevel="1" x14ac:dyDescent="0.25">
      <c r="A409" s="130" t="s">
        <v>1045</v>
      </c>
      <c r="B409" s="150">
        <f>SUBTOTAL(9,B404:B408)</f>
        <v>1635.616</v>
      </c>
      <c r="C409" s="129">
        <f>SUBTOTAL(9,C404:C408)</f>
        <v>35965798</v>
      </c>
    </row>
    <row r="410" spans="1:3" outlineLevel="2" x14ac:dyDescent="0.25">
      <c r="A410" t="s">
        <v>273</v>
      </c>
      <c r="B410">
        <v>8.6470000000000002</v>
      </c>
      <c r="C410" s="129">
        <v>175041</v>
      </c>
    </row>
    <row r="411" spans="1:3" outlineLevel="2" x14ac:dyDescent="0.25">
      <c r="A411" t="s">
        <v>273</v>
      </c>
      <c r="B411">
        <v>13.584</v>
      </c>
      <c r="C411" s="129">
        <v>273222</v>
      </c>
    </row>
    <row r="412" spans="1:3" outlineLevel="2" x14ac:dyDescent="0.25">
      <c r="A412" t="s">
        <v>273</v>
      </c>
      <c r="B412">
        <v>23.792000000000002</v>
      </c>
      <c r="C412" s="129">
        <v>481378</v>
      </c>
    </row>
    <row r="413" spans="1:3" outlineLevel="2" x14ac:dyDescent="0.25">
      <c r="A413" t="s">
        <v>273</v>
      </c>
      <c r="B413">
        <v>42.622</v>
      </c>
      <c r="C413" s="129">
        <v>853191</v>
      </c>
    </row>
    <row r="414" spans="1:3" outlineLevel="2" x14ac:dyDescent="0.25">
      <c r="A414" t="s">
        <v>273</v>
      </c>
      <c r="B414">
        <v>25.782</v>
      </c>
      <c r="C414" s="129">
        <v>511156</v>
      </c>
    </row>
    <row r="415" spans="1:3" s="150" customFormat="1" outlineLevel="1" x14ac:dyDescent="0.25">
      <c r="A415" s="130" t="s">
        <v>723</v>
      </c>
      <c r="B415" s="150">
        <f>SUBTOTAL(9,B410:B414)</f>
        <v>114.42700000000001</v>
      </c>
      <c r="C415" s="129">
        <f>SUBTOTAL(9,C410:C414)</f>
        <v>2293988</v>
      </c>
    </row>
    <row r="416" spans="1:3" outlineLevel="2" x14ac:dyDescent="0.25">
      <c r="A416" t="s">
        <v>587</v>
      </c>
      <c r="B416">
        <v>16.437999999999999</v>
      </c>
      <c r="C416" s="129">
        <v>357764</v>
      </c>
    </row>
    <row r="417" spans="1:3" outlineLevel="2" x14ac:dyDescent="0.25">
      <c r="A417" t="s">
        <v>587</v>
      </c>
      <c r="B417">
        <v>25.739000000000001</v>
      </c>
      <c r="C417" s="129">
        <v>556767</v>
      </c>
    </row>
    <row r="418" spans="1:3" outlineLevel="2" x14ac:dyDescent="0.25">
      <c r="A418" t="s">
        <v>587</v>
      </c>
      <c r="B418">
        <v>22.116</v>
      </c>
      <c r="C418" s="129">
        <v>475960</v>
      </c>
    </row>
    <row r="419" spans="1:3" outlineLevel="2" x14ac:dyDescent="0.25">
      <c r="A419" t="s">
        <v>587</v>
      </c>
      <c r="B419">
        <v>63.063000000000002</v>
      </c>
      <c r="C419" s="129">
        <v>1345944</v>
      </c>
    </row>
    <row r="420" spans="1:3" outlineLevel="2" x14ac:dyDescent="0.25">
      <c r="A420" t="s">
        <v>587</v>
      </c>
      <c r="B420">
        <v>14.646000000000001</v>
      </c>
      <c r="C420" s="129">
        <v>321938</v>
      </c>
    </row>
    <row r="421" spans="1:3" s="150" customFormat="1" outlineLevel="1" x14ac:dyDescent="0.25">
      <c r="A421" s="130" t="s">
        <v>724</v>
      </c>
      <c r="B421" s="150">
        <f>SUBTOTAL(9,B416:B420)</f>
        <v>142.00200000000001</v>
      </c>
      <c r="C421" s="129">
        <f>SUBTOTAL(9,C416:C420)</f>
        <v>3058373</v>
      </c>
    </row>
    <row r="422" spans="1:3" outlineLevel="2" x14ac:dyDescent="0.25">
      <c r="A422" t="s">
        <v>467</v>
      </c>
      <c r="B422">
        <v>28.817</v>
      </c>
      <c r="C422" s="129">
        <v>160224</v>
      </c>
    </row>
    <row r="423" spans="1:3" outlineLevel="2" x14ac:dyDescent="0.25">
      <c r="A423" t="s">
        <v>467</v>
      </c>
      <c r="B423">
        <v>31.925000000000001</v>
      </c>
      <c r="C423" s="129">
        <v>176422</v>
      </c>
    </row>
    <row r="424" spans="1:3" outlineLevel="2" x14ac:dyDescent="0.25">
      <c r="A424" t="s">
        <v>467</v>
      </c>
      <c r="B424">
        <v>35.683</v>
      </c>
      <c r="C424" s="129">
        <v>196103</v>
      </c>
    </row>
    <row r="425" spans="1:3" outlineLevel="2" x14ac:dyDescent="0.25">
      <c r="A425" t="s">
        <v>467</v>
      </c>
      <c r="B425">
        <v>56.566000000000003</v>
      </c>
      <c r="C425" s="129">
        <v>308926</v>
      </c>
    </row>
    <row r="426" spans="1:3" outlineLevel="2" x14ac:dyDescent="0.25">
      <c r="A426" t="s">
        <v>467</v>
      </c>
      <c r="B426">
        <v>78.686999999999998</v>
      </c>
      <c r="C426" s="129">
        <v>431445</v>
      </c>
    </row>
    <row r="427" spans="1:3" s="150" customFormat="1" outlineLevel="1" x14ac:dyDescent="0.25">
      <c r="A427" s="130" t="s">
        <v>725</v>
      </c>
      <c r="B427" s="150">
        <f>SUBTOTAL(9,B422:B426)</f>
        <v>231.678</v>
      </c>
      <c r="C427" s="129">
        <f>SUBTOTAL(9,C422:C426)</f>
        <v>1273120</v>
      </c>
    </row>
    <row r="428" spans="1:3" outlineLevel="2" x14ac:dyDescent="0.25">
      <c r="A428" t="s">
        <v>334</v>
      </c>
      <c r="B428">
        <v>11.750999999999999</v>
      </c>
      <c r="C428" s="129">
        <v>132322</v>
      </c>
    </row>
    <row r="429" spans="1:3" outlineLevel="2" x14ac:dyDescent="0.25">
      <c r="A429" t="s">
        <v>334</v>
      </c>
      <c r="B429">
        <v>21.852</v>
      </c>
      <c r="C429" s="129">
        <v>245864</v>
      </c>
    </row>
    <row r="430" spans="1:3" outlineLevel="2" x14ac:dyDescent="0.25">
      <c r="A430" t="s">
        <v>334</v>
      </c>
      <c r="B430">
        <v>17.545999999999999</v>
      </c>
      <c r="C430" s="129">
        <v>198595</v>
      </c>
    </row>
    <row r="431" spans="1:3" outlineLevel="2" x14ac:dyDescent="0.25">
      <c r="A431" t="s">
        <v>334</v>
      </c>
      <c r="B431">
        <v>44.942999999999998</v>
      </c>
      <c r="C431" s="129">
        <v>493639</v>
      </c>
    </row>
    <row r="432" spans="1:3" outlineLevel="2" x14ac:dyDescent="0.25">
      <c r="A432" t="s">
        <v>334</v>
      </c>
      <c r="B432">
        <v>36.923000000000002</v>
      </c>
      <c r="C432" s="129">
        <v>406757</v>
      </c>
    </row>
    <row r="433" spans="1:3" s="150" customFormat="1" outlineLevel="1" x14ac:dyDescent="0.25">
      <c r="A433" s="130" t="s">
        <v>726</v>
      </c>
      <c r="B433" s="150">
        <f>SUBTOTAL(9,B428:B432)</f>
        <v>133.01499999999999</v>
      </c>
      <c r="C433" s="129">
        <f>SUBTOTAL(9,C428:C432)</f>
        <v>1477177</v>
      </c>
    </row>
    <row r="434" spans="1:3" outlineLevel="2" x14ac:dyDescent="0.25">
      <c r="A434" t="s">
        <v>335</v>
      </c>
      <c r="B434">
        <v>19.277999999999999</v>
      </c>
      <c r="C434" s="129">
        <v>325900</v>
      </c>
    </row>
    <row r="435" spans="1:3" outlineLevel="2" x14ac:dyDescent="0.25">
      <c r="A435" t="s">
        <v>335</v>
      </c>
      <c r="B435">
        <v>19.852</v>
      </c>
      <c r="C435" s="129">
        <v>333832</v>
      </c>
    </row>
    <row r="436" spans="1:3" outlineLevel="2" x14ac:dyDescent="0.25">
      <c r="A436" t="s">
        <v>335</v>
      </c>
      <c r="B436">
        <v>29.707999999999998</v>
      </c>
      <c r="C436" s="129">
        <v>502859</v>
      </c>
    </row>
    <row r="437" spans="1:3" outlineLevel="2" x14ac:dyDescent="0.25">
      <c r="A437" t="s">
        <v>335</v>
      </c>
      <c r="B437">
        <v>45.875999999999998</v>
      </c>
      <c r="C437" s="129">
        <v>763014</v>
      </c>
    </row>
    <row r="438" spans="1:3" outlineLevel="2" x14ac:dyDescent="0.25">
      <c r="A438" t="s">
        <v>335</v>
      </c>
      <c r="B438">
        <v>75.481999999999999</v>
      </c>
      <c r="C438" s="129">
        <v>1286132</v>
      </c>
    </row>
    <row r="439" spans="1:3" s="150" customFormat="1" outlineLevel="1" x14ac:dyDescent="0.25">
      <c r="A439" s="130" t="s">
        <v>727</v>
      </c>
      <c r="B439" s="150">
        <f>SUBTOTAL(9,B434:B438)</f>
        <v>190.196</v>
      </c>
      <c r="C439" s="129">
        <f>SUBTOTAL(9,C434:C438)</f>
        <v>3211737</v>
      </c>
    </row>
    <row r="440" spans="1:3" outlineLevel="2" x14ac:dyDescent="0.25">
      <c r="A440" t="s">
        <v>558</v>
      </c>
      <c r="B440">
        <v>87.070999999999998</v>
      </c>
      <c r="C440" s="129">
        <v>471404</v>
      </c>
    </row>
    <row r="441" spans="1:3" outlineLevel="2" x14ac:dyDescent="0.25">
      <c r="A441" t="s">
        <v>558</v>
      </c>
      <c r="B441">
        <v>79.203000000000003</v>
      </c>
      <c r="C441" s="129">
        <v>428560</v>
      </c>
    </row>
    <row r="442" spans="1:3" outlineLevel="2" x14ac:dyDescent="0.25">
      <c r="A442" t="s">
        <v>558</v>
      </c>
      <c r="B442">
        <v>90.74</v>
      </c>
      <c r="C442" s="129">
        <v>489554</v>
      </c>
    </row>
    <row r="443" spans="1:3" outlineLevel="2" x14ac:dyDescent="0.25">
      <c r="A443" t="s">
        <v>558</v>
      </c>
      <c r="B443">
        <v>122.988</v>
      </c>
      <c r="C443" s="129">
        <v>656583</v>
      </c>
    </row>
    <row r="444" spans="1:3" outlineLevel="2" x14ac:dyDescent="0.25">
      <c r="A444" t="s">
        <v>558</v>
      </c>
      <c r="B444">
        <v>193.52199999999999</v>
      </c>
      <c r="C444" s="129">
        <v>1034666</v>
      </c>
    </row>
    <row r="445" spans="1:3" s="150" customFormat="1" outlineLevel="1" x14ac:dyDescent="0.25">
      <c r="A445" s="130" t="s">
        <v>728</v>
      </c>
      <c r="B445" s="150">
        <f>SUBTOTAL(9,B440:B444)</f>
        <v>573.524</v>
      </c>
      <c r="C445" s="129">
        <f>SUBTOTAL(9,C440:C444)</f>
        <v>3080767</v>
      </c>
    </row>
    <row r="446" spans="1:3" outlineLevel="2" x14ac:dyDescent="0.25">
      <c r="A446" t="s">
        <v>559</v>
      </c>
      <c r="B446">
        <v>0</v>
      </c>
      <c r="C446">
        <v>0</v>
      </c>
    </row>
    <row r="447" spans="1:3" outlineLevel="2" x14ac:dyDescent="0.25">
      <c r="A447" t="s">
        <v>559</v>
      </c>
      <c r="B447">
        <v>0</v>
      </c>
      <c r="C447">
        <v>0</v>
      </c>
    </row>
    <row r="448" spans="1:3" outlineLevel="2" x14ac:dyDescent="0.25">
      <c r="A448" t="s">
        <v>559</v>
      </c>
      <c r="B448">
        <v>0</v>
      </c>
      <c r="C448">
        <v>0</v>
      </c>
    </row>
    <row r="449" spans="1:3" outlineLevel="2" x14ac:dyDescent="0.25">
      <c r="A449" t="s">
        <v>559</v>
      </c>
      <c r="B449">
        <v>0</v>
      </c>
      <c r="C449">
        <v>0</v>
      </c>
    </row>
    <row r="450" spans="1:3" outlineLevel="2" x14ac:dyDescent="0.25">
      <c r="A450" t="s">
        <v>559</v>
      </c>
      <c r="B450">
        <v>0</v>
      </c>
      <c r="C450">
        <v>0</v>
      </c>
    </row>
    <row r="451" spans="1:3" s="150" customFormat="1" outlineLevel="1" x14ac:dyDescent="0.25">
      <c r="A451" s="130" t="s">
        <v>729</v>
      </c>
      <c r="B451" s="150">
        <f>SUBTOTAL(9,B446:B450)</f>
        <v>0</v>
      </c>
      <c r="C451" s="150">
        <f>SUBTOTAL(9,C446:C450)</f>
        <v>0</v>
      </c>
    </row>
    <row r="452" spans="1:3" outlineLevel="2" x14ac:dyDescent="0.25">
      <c r="A452" t="s">
        <v>31</v>
      </c>
      <c r="B452">
        <v>25.559000000000001</v>
      </c>
      <c r="C452" s="129">
        <v>1844272</v>
      </c>
    </row>
    <row r="453" spans="1:3" outlineLevel="2" x14ac:dyDescent="0.25">
      <c r="A453" t="s">
        <v>31</v>
      </c>
      <c r="B453">
        <v>29.067</v>
      </c>
      <c r="C453" s="129">
        <v>2109556</v>
      </c>
    </row>
    <row r="454" spans="1:3" outlineLevel="2" x14ac:dyDescent="0.25">
      <c r="A454" t="s">
        <v>31</v>
      </c>
      <c r="B454">
        <v>18.739000000000001</v>
      </c>
      <c r="C454" s="129">
        <v>1391443</v>
      </c>
    </row>
    <row r="455" spans="1:3" outlineLevel="2" x14ac:dyDescent="0.25">
      <c r="A455" t="s">
        <v>31</v>
      </c>
      <c r="B455">
        <v>37.451999999999998</v>
      </c>
      <c r="C455" s="129">
        <v>2676587</v>
      </c>
    </row>
    <row r="456" spans="1:3" outlineLevel="2" x14ac:dyDescent="0.25">
      <c r="A456" t="s">
        <v>31</v>
      </c>
      <c r="B456">
        <v>22.757999999999999</v>
      </c>
      <c r="C456" s="129">
        <v>1570640</v>
      </c>
    </row>
    <row r="457" spans="1:3" s="150" customFormat="1" outlineLevel="1" x14ac:dyDescent="0.25">
      <c r="A457" s="130" t="s">
        <v>617</v>
      </c>
      <c r="B457" s="150">
        <f>SUBTOTAL(9,B452:B456)</f>
        <v>133.57500000000002</v>
      </c>
      <c r="C457" s="129">
        <f>SUBTOTAL(9,C452:C456)</f>
        <v>9592498</v>
      </c>
    </row>
    <row r="458" spans="1:3" outlineLevel="2" x14ac:dyDescent="0.25">
      <c r="A458" t="s">
        <v>35</v>
      </c>
      <c r="B458">
        <v>6.3639999999999999</v>
      </c>
      <c r="C458" s="129">
        <v>281502</v>
      </c>
    </row>
    <row r="459" spans="1:3" outlineLevel="2" x14ac:dyDescent="0.25">
      <c r="A459" t="s">
        <v>35</v>
      </c>
      <c r="B459">
        <v>4.3310000000000004</v>
      </c>
      <c r="C459" s="129">
        <v>188226</v>
      </c>
    </row>
    <row r="460" spans="1:3" outlineLevel="2" x14ac:dyDescent="0.25">
      <c r="A460" t="s">
        <v>35</v>
      </c>
      <c r="B460">
        <v>2.9169999999999998</v>
      </c>
      <c r="C460" s="129">
        <v>128781</v>
      </c>
    </row>
    <row r="461" spans="1:3" outlineLevel="2" x14ac:dyDescent="0.25">
      <c r="A461" t="s">
        <v>35</v>
      </c>
      <c r="B461">
        <v>12.861000000000001</v>
      </c>
      <c r="C461" s="129">
        <v>562497</v>
      </c>
    </row>
    <row r="462" spans="1:3" outlineLevel="2" x14ac:dyDescent="0.25">
      <c r="A462" t="s">
        <v>35</v>
      </c>
      <c r="B462">
        <v>8.7859999999999996</v>
      </c>
      <c r="C462" s="129">
        <v>373525</v>
      </c>
    </row>
    <row r="463" spans="1:3" s="150" customFormat="1" outlineLevel="1" x14ac:dyDescent="0.25">
      <c r="A463" s="130" t="s">
        <v>618</v>
      </c>
      <c r="B463" s="150">
        <f>SUBTOTAL(9,B458:B462)</f>
        <v>35.259</v>
      </c>
      <c r="C463" s="129">
        <f>SUBTOTAL(9,C458:C462)</f>
        <v>1534531</v>
      </c>
    </row>
    <row r="464" spans="1:3" outlineLevel="2" x14ac:dyDescent="0.25">
      <c r="A464" t="s">
        <v>478</v>
      </c>
      <c r="B464">
        <v>136.881</v>
      </c>
      <c r="C464" s="129">
        <v>2054666</v>
      </c>
    </row>
    <row r="465" spans="1:3" outlineLevel="2" x14ac:dyDescent="0.25">
      <c r="A465" t="s">
        <v>478</v>
      </c>
      <c r="B465">
        <v>234.03399999999999</v>
      </c>
      <c r="C465" s="129">
        <v>3379257</v>
      </c>
    </row>
    <row r="466" spans="1:3" outlineLevel="2" x14ac:dyDescent="0.25">
      <c r="A466" t="s">
        <v>478</v>
      </c>
      <c r="B466">
        <v>166.45699999999999</v>
      </c>
      <c r="C466" s="129">
        <v>2414272</v>
      </c>
    </row>
    <row r="467" spans="1:3" outlineLevel="2" x14ac:dyDescent="0.25">
      <c r="A467" t="s">
        <v>478</v>
      </c>
      <c r="B467">
        <v>233.47499999999999</v>
      </c>
      <c r="C467" s="129">
        <v>3567697</v>
      </c>
    </row>
    <row r="468" spans="1:3" outlineLevel="2" x14ac:dyDescent="0.25">
      <c r="A468" t="s">
        <v>478</v>
      </c>
      <c r="B468">
        <v>99.082999999999998</v>
      </c>
      <c r="C468" s="129">
        <v>1565470</v>
      </c>
    </row>
    <row r="469" spans="1:3" s="150" customFormat="1" outlineLevel="1" x14ac:dyDescent="0.25">
      <c r="A469" s="130" t="s">
        <v>730</v>
      </c>
      <c r="B469" s="150">
        <f>SUBTOTAL(9,B464:B468)</f>
        <v>869.93</v>
      </c>
      <c r="C469" s="129">
        <f>SUBTOTAL(9,C464:C468)</f>
        <v>12981362</v>
      </c>
    </row>
    <row r="470" spans="1:3" outlineLevel="2" x14ac:dyDescent="0.25">
      <c r="A470" t="s">
        <v>560</v>
      </c>
      <c r="B470">
        <v>153.95699999999999</v>
      </c>
      <c r="C470" s="129">
        <v>8843311</v>
      </c>
    </row>
    <row r="471" spans="1:3" outlineLevel="2" x14ac:dyDescent="0.25">
      <c r="A471" t="s">
        <v>560</v>
      </c>
      <c r="B471">
        <v>86.611999999999995</v>
      </c>
      <c r="C471" s="129">
        <v>5229172</v>
      </c>
    </row>
    <row r="472" spans="1:3" outlineLevel="2" x14ac:dyDescent="0.25">
      <c r="A472" t="s">
        <v>560</v>
      </c>
      <c r="B472">
        <v>142.92500000000001</v>
      </c>
      <c r="C472" s="129">
        <v>8634355</v>
      </c>
    </row>
    <row r="473" spans="1:3" outlineLevel="2" x14ac:dyDescent="0.25">
      <c r="A473" t="s">
        <v>560</v>
      </c>
      <c r="B473">
        <v>87.796999999999997</v>
      </c>
      <c r="C473" s="129">
        <v>5650101</v>
      </c>
    </row>
    <row r="474" spans="1:3" outlineLevel="2" x14ac:dyDescent="0.25">
      <c r="A474" t="s">
        <v>560</v>
      </c>
      <c r="B474">
        <v>13.457000000000001</v>
      </c>
      <c r="C474" s="129">
        <v>913438</v>
      </c>
    </row>
    <row r="475" spans="1:3" s="150" customFormat="1" outlineLevel="1" x14ac:dyDescent="0.25">
      <c r="A475" s="130" t="s">
        <v>731</v>
      </c>
      <c r="B475" s="150">
        <f>SUBTOTAL(9,B470:B474)</f>
        <v>484.74800000000005</v>
      </c>
      <c r="C475" s="129">
        <f>SUBTOTAL(9,C470:C474)</f>
        <v>29270377</v>
      </c>
    </row>
    <row r="476" spans="1:3" outlineLevel="2" x14ac:dyDescent="0.25">
      <c r="A476" t="s">
        <v>274</v>
      </c>
      <c r="B476">
        <v>19.986000000000001</v>
      </c>
      <c r="C476" s="129">
        <v>736361</v>
      </c>
    </row>
    <row r="477" spans="1:3" outlineLevel="2" x14ac:dyDescent="0.25">
      <c r="A477" t="s">
        <v>274</v>
      </c>
      <c r="B477">
        <v>34.808999999999997</v>
      </c>
      <c r="C477" s="129">
        <v>1284164</v>
      </c>
    </row>
    <row r="478" spans="1:3" outlineLevel="2" x14ac:dyDescent="0.25">
      <c r="A478" t="s">
        <v>274</v>
      </c>
      <c r="B478">
        <v>36.405000000000001</v>
      </c>
      <c r="C478" s="129">
        <v>1343117</v>
      </c>
    </row>
    <row r="479" spans="1:3" outlineLevel="2" x14ac:dyDescent="0.25">
      <c r="A479" t="s">
        <v>274</v>
      </c>
      <c r="B479">
        <v>56.857999999999997</v>
      </c>
      <c r="C479" s="129">
        <v>2076911</v>
      </c>
    </row>
    <row r="480" spans="1:3" outlineLevel="2" x14ac:dyDescent="0.25">
      <c r="A480" t="s">
        <v>274</v>
      </c>
      <c r="B480">
        <v>29.364999999999998</v>
      </c>
      <c r="C480" s="129">
        <v>1074962</v>
      </c>
    </row>
    <row r="481" spans="1:3" s="150" customFormat="1" outlineLevel="1" x14ac:dyDescent="0.25">
      <c r="A481" s="130" t="s">
        <v>732</v>
      </c>
      <c r="B481" s="150">
        <f>SUBTOTAL(9,B476:B480)</f>
        <v>177.423</v>
      </c>
      <c r="C481" s="129">
        <f>SUBTOTAL(9,C476:C480)</f>
        <v>6515515</v>
      </c>
    </row>
    <row r="482" spans="1:3" outlineLevel="2" x14ac:dyDescent="0.25">
      <c r="A482" t="s">
        <v>479</v>
      </c>
      <c r="B482">
        <v>82.444999999999993</v>
      </c>
      <c r="C482" s="129">
        <v>1971287</v>
      </c>
    </row>
    <row r="483" spans="1:3" outlineLevel="2" x14ac:dyDescent="0.25">
      <c r="A483" t="s">
        <v>479</v>
      </c>
      <c r="B483">
        <v>106.858</v>
      </c>
      <c r="C483" s="129">
        <v>2552929</v>
      </c>
    </row>
    <row r="484" spans="1:3" outlineLevel="2" x14ac:dyDescent="0.25">
      <c r="A484" t="s">
        <v>479</v>
      </c>
      <c r="B484">
        <v>99.682000000000002</v>
      </c>
      <c r="C484" s="129">
        <v>2473519</v>
      </c>
    </row>
    <row r="485" spans="1:3" outlineLevel="2" x14ac:dyDescent="0.25">
      <c r="A485" t="s">
        <v>479</v>
      </c>
      <c r="B485">
        <v>15.513</v>
      </c>
      <c r="C485" s="129">
        <v>399616</v>
      </c>
    </row>
    <row r="486" spans="1:3" outlineLevel="2" x14ac:dyDescent="0.25">
      <c r="A486" t="s">
        <v>479</v>
      </c>
      <c r="B486">
        <v>26.611000000000001</v>
      </c>
      <c r="C486" s="129">
        <v>675040</v>
      </c>
    </row>
    <row r="487" spans="1:3" s="150" customFormat="1" outlineLevel="1" x14ac:dyDescent="0.25">
      <c r="A487" s="130" t="s">
        <v>733</v>
      </c>
      <c r="B487" s="150">
        <f>SUBTOTAL(9,B482:B486)</f>
        <v>331.10899999999998</v>
      </c>
      <c r="C487" s="129">
        <f>SUBTOTAL(9,C482:C486)</f>
        <v>8072391</v>
      </c>
    </row>
    <row r="488" spans="1:3" outlineLevel="2" x14ac:dyDescent="0.25">
      <c r="A488" t="s">
        <v>410</v>
      </c>
      <c r="B488">
        <v>13.695</v>
      </c>
      <c r="C488" s="129">
        <v>2402093</v>
      </c>
    </row>
    <row r="489" spans="1:3" outlineLevel="2" x14ac:dyDescent="0.25">
      <c r="A489" t="s">
        <v>410</v>
      </c>
      <c r="B489">
        <v>8.7249999999999996</v>
      </c>
      <c r="C489" s="129">
        <v>1522407</v>
      </c>
    </row>
    <row r="490" spans="1:3" outlineLevel="2" x14ac:dyDescent="0.25">
      <c r="A490" t="s">
        <v>410</v>
      </c>
      <c r="B490">
        <v>22.274000000000001</v>
      </c>
      <c r="C490" s="129">
        <v>3702441</v>
      </c>
    </row>
    <row r="491" spans="1:3" outlineLevel="2" x14ac:dyDescent="0.25">
      <c r="A491" t="s">
        <v>410</v>
      </c>
      <c r="B491">
        <v>41.779000000000003</v>
      </c>
      <c r="C491" s="129">
        <v>8052813</v>
      </c>
    </row>
    <row r="492" spans="1:3" outlineLevel="2" x14ac:dyDescent="0.25">
      <c r="A492" t="s">
        <v>410</v>
      </c>
      <c r="B492">
        <v>25.097999999999999</v>
      </c>
      <c r="C492" s="129">
        <v>4608662</v>
      </c>
    </row>
    <row r="493" spans="1:3" s="150" customFormat="1" outlineLevel="1" x14ac:dyDescent="0.25">
      <c r="A493" s="130" t="s">
        <v>734</v>
      </c>
      <c r="B493" s="150">
        <f>SUBTOTAL(9,B488:B492)</f>
        <v>111.57100000000001</v>
      </c>
      <c r="C493" s="129">
        <f>SUBTOTAL(9,C488:C492)</f>
        <v>20288416</v>
      </c>
    </row>
    <row r="494" spans="1:3" outlineLevel="2" x14ac:dyDescent="0.25">
      <c r="A494" t="s">
        <v>523</v>
      </c>
      <c r="B494">
        <v>52.313000000000002</v>
      </c>
      <c r="C494" s="129">
        <v>376841</v>
      </c>
    </row>
    <row r="495" spans="1:3" outlineLevel="2" x14ac:dyDescent="0.25">
      <c r="A495" t="s">
        <v>523</v>
      </c>
      <c r="B495">
        <v>37.671999999999997</v>
      </c>
      <c r="C495" s="129">
        <v>270899</v>
      </c>
    </row>
    <row r="496" spans="1:3" outlineLevel="2" x14ac:dyDescent="0.25">
      <c r="A496" t="s">
        <v>523</v>
      </c>
      <c r="B496">
        <v>60.015000000000001</v>
      </c>
      <c r="C496" s="129">
        <v>426627</v>
      </c>
    </row>
    <row r="497" spans="1:3" outlineLevel="2" x14ac:dyDescent="0.25">
      <c r="A497" t="s">
        <v>523</v>
      </c>
      <c r="B497">
        <v>75.941999999999993</v>
      </c>
      <c r="C497" s="129">
        <v>533531</v>
      </c>
    </row>
    <row r="498" spans="1:3" outlineLevel="2" x14ac:dyDescent="0.25">
      <c r="A498" t="s">
        <v>523</v>
      </c>
      <c r="B498">
        <v>146.518</v>
      </c>
      <c r="C498" s="129">
        <v>1027463</v>
      </c>
    </row>
    <row r="499" spans="1:3" s="150" customFormat="1" outlineLevel="1" x14ac:dyDescent="0.25">
      <c r="A499" s="130" t="s">
        <v>735</v>
      </c>
      <c r="B499" s="150">
        <f>SUBTOTAL(9,B494:B498)</f>
        <v>372.46000000000004</v>
      </c>
      <c r="C499" s="129">
        <f>SUBTOTAL(9,C494:C498)</f>
        <v>2635361</v>
      </c>
    </row>
    <row r="500" spans="1:3" outlineLevel="2" x14ac:dyDescent="0.25">
      <c r="A500" t="s">
        <v>480</v>
      </c>
      <c r="B500">
        <v>80.932000000000002</v>
      </c>
      <c r="C500" s="129">
        <v>1592407</v>
      </c>
    </row>
    <row r="501" spans="1:3" outlineLevel="2" x14ac:dyDescent="0.25">
      <c r="A501" t="s">
        <v>480</v>
      </c>
      <c r="B501">
        <v>68.991</v>
      </c>
      <c r="C501" s="129">
        <v>1374095</v>
      </c>
    </row>
    <row r="502" spans="1:3" outlineLevel="2" x14ac:dyDescent="0.25">
      <c r="A502" t="s">
        <v>480</v>
      </c>
      <c r="B502">
        <v>53.079000000000001</v>
      </c>
      <c r="C502" s="129">
        <v>1085206</v>
      </c>
    </row>
    <row r="503" spans="1:3" outlineLevel="2" x14ac:dyDescent="0.25">
      <c r="A503" t="s">
        <v>480</v>
      </c>
      <c r="B503">
        <v>15.18</v>
      </c>
      <c r="C503" s="129">
        <v>322948</v>
      </c>
    </row>
    <row r="504" spans="1:3" outlineLevel="2" x14ac:dyDescent="0.25">
      <c r="A504" t="s">
        <v>480</v>
      </c>
      <c r="B504">
        <v>20.135000000000002</v>
      </c>
      <c r="C504" s="129">
        <v>423570</v>
      </c>
    </row>
    <row r="505" spans="1:3" s="150" customFormat="1" outlineLevel="1" x14ac:dyDescent="0.25">
      <c r="A505" s="130" t="s">
        <v>736</v>
      </c>
      <c r="B505" s="150">
        <f>SUBTOTAL(9,B500:B504)</f>
        <v>238.31700000000001</v>
      </c>
      <c r="C505" s="129">
        <f>SUBTOTAL(9,C500:C504)</f>
        <v>4798226</v>
      </c>
    </row>
    <row r="506" spans="1:3" outlineLevel="2" x14ac:dyDescent="0.25">
      <c r="A506" t="s">
        <v>336</v>
      </c>
      <c r="B506">
        <v>173.19</v>
      </c>
      <c r="C506" s="129">
        <v>4466715</v>
      </c>
    </row>
    <row r="507" spans="1:3" outlineLevel="2" x14ac:dyDescent="0.25">
      <c r="A507" t="s">
        <v>336</v>
      </c>
      <c r="B507">
        <v>32.573</v>
      </c>
      <c r="C507" s="129">
        <v>909023</v>
      </c>
    </row>
    <row r="508" spans="1:3" outlineLevel="2" x14ac:dyDescent="0.25">
      <c r="A508" t="s">
        <v>336</v>
      </c>
      <c r="B508">
        <v>31.728999999999999</v>
      </c>
      <c r="C508" s="129">
        <v>902173</v>
      </c>
    </row>
    <row r="509" spans="1:3" outlineLevel="2" x14ac:dyDescent="0.25">
      <c r="A509" t="s">
        <v>336</v>
      </c>
      <c r="B509">
        <v>18.68</v>
      </c>
      <c r="C509" s="129">
        <v>538105</v>
      </c>
    </row>
    <row r="510" spans="1:3" outlineLevel="2" x14ac:dyDescent="0.25">
      <c r="A510" t="s">
        <v>336</v>
      </c>
      <c r="B510">
        <v>21.728000000000002</v>
      </c>
      <c r="C510" s="129">
        <v>624391</v>
      </c>
    </row>
    <row r="511" spans="1:3" s="150" customFormat="1" outlineLevel="1" x14ac:dyDescent="0.25">
      <c r="A511" s="130" t="s">
        <v>737</v>
      </c>
      <c r="B511" s="150">
        <f>SUBTOTAL(9,B506:B510)</f>
        <v>277.90000000000003</v>
      </c>
      <c r="C511" s="129">
        <f>SUBTOTAL(9,C506:C510)</f>
        <v>7440407</v>
      </c>
    </row>
    <row r="512" spans="1:3" outlineLevel="2" x14ac:dyDescent="0.25">
      <c r="A512" t="s">
        <v>482</v>
      </c>
      <c r="B512">
        <v>19.381</v>
      </c>
      <c r="C512" s="129">
        <v>325723</v>
      </c>
    </row>
    <row r="513" spans="1:3" outlineLevel="2" x14ac:dyDescent="0.25">
      <c r="A513" t="s">
        <v>482</v>
      </c>
      <c r="B513">
        <v>29.893999999999998</v>
      </c>
      <c r="C513" s="129">
        <v>499639</v>
      </c>
    </row>
    <row r="514" spans="1:3" outlineLevel="2" x14ac:dyDescent="0.25">
      <c r="A514" t="s">
        <v>482</v>
      </c>
      <c r="B514">
        <v>27.445</v>
      </c>
      <c r="C514" s="129">
        <v>469549</v>
      </c>
    </row>
    <row r="515" spans="1:3" outlineLevel="2" x14ac:dyDescent="0.25">
      <c r="A515" t="s">
        <v>482</v>
      </c>
      <c r="B515">
        <v>11.974</v>
      </c>
      <c r="C515" s="129">
        <v>210680</v>
      </c>
    </row>
    <row r="516" spans="1:3" outlineLevel="2" x14ac:dyDescent="0.25">
      <c r="A516" t="s">
        <v>482</v>
      </c>
      <c r="B516">
        <v>21.454999999999998</v>
      </c>
      <c r="C516" s="129">
        <v>368066</v>
      </c>
    </row>
    <row r="517" spans="1:3" s="150" customFormat="1" outlineLevel="1" x14ac:dyDescent="0.25">
      <c r="A517" s="130" t="s">
        <v>738</v>
      </c>
      <c r="B517" s="150">
        <f>SUBTOTAL(9,B512:B516)</f>
        <v>110.149</v>
      </c>
      <c r="C517" s="129">
        <f>SUBTOTAL(9,C512:C516)</f>
        <v>1873657</v>
      </c>
    </row>
    <row r="518" spans="1:3" outlineLevel="2" x14ac:dyDescent="0.25">
      <c r="A518" t="s">
        <v>535</v>
      </c>
      <c r="B518">
        <v>8.5879999999999992</v>
      </c>
      <c r="C518" s="129">
        <v>75968</v>
      </c>
    </row>
    <row r="519" spans="1:3" outlineLevel="2" x14ac:dyDescent="0.25">
      <c r="A519" t="s">
        <v>535</v>
      </c>
      <c r="B519">
        <v>12.928000000000001</v>
      </c>
      <c r="C519" s="129">
        <v>112208</v>
      </c>
    </row>
    <row r="520" spans="1:3" outlineLevel="2" x14ac:dyDescent="0.25">
      <c r="A520" t="s">
        <v>535</v>
      </c>
      <c r="B520">
        <v>12.614000000000001</v>
      </c>
      <c r="C520" s="129">
        <v>111229</v>
      </c>
    </row>
    <row r="521" spans="1:3" outlineLevel="2" x14ac:dyDescent="0.25">
      <c r="A521" t="s">
        <v>535</v>
      </c>
      <c r="B521">
        <v>21.882000000000001</v>
      </c>
      <c r="C521" s="129">
        <v>198749</v>
      </c>
    </row>
    <row r="522" spans="1:3" outlineLevel="2" x14ac:dyDescent="0.25">
      <c r="A522" t="s">
        <v>535</v>
      </c>
      <c r="B522">
        <v>14.951000000000001</v>
      </c>
      <c r="C522" s="129">
        <v>131702</v>
      </c>
    </row>
    <row r="523" spans="1:3" s="150" customFormat="1" outlineLevel="1" x14ac:dyDescent="0.25">
      <c r="A523" s="130" t="s">
        <v>739</v>
      </c>
      <c r="B523" s="150">
        <f>SUBTOTAL(9,B518:B522)</f>
        <v>70.962999999999994</v>
      </c>
      <c r="C523" s="129">
        <f>SUBTOTAL(9,C518:C522)</f>
        <v>629856</v>
      </c>
    </row>
    <row r="524" spans="1:3" outlineLevel="2" x14ac:dyDescent="0.25">
      <c r="A524" t="s">
        <v>411</v>
      </c>
      <c r="B524">
        <v>14.897</v>
      </c>
      <c r="C524" s="129">
        <v>685707</v>
      </c>
    </row>
    <row r="525" spans="1:3" outlineLevel="2" x14ac:dyDescent="0.25">
      <c r="A525" t="s">
        <v>411</v>
      </c>
      <c r="B525">
        <v>5.1639999999999997</v>
      </c>
      <c r="C525" s="129">
        <v>240886</v>
      </c>
    </row>
    <row r="526" spans="1:3" outlineLevel="2" x14ac:dyDescent="0.25">
      <c r="A526" t="s">
        <v>411</v>
      </c>
      <c r="B526">
        <v>17.853000000000002</v>
      </c>
      <c r="C526" s="129">
        <v>858799</v>
      </c>
    </row>
    <row r="527" spans="1:3" outlineLevel="2" x14ac:dyDescent="0.25">
      <c r="A527" t="s">
        <v>411</v>
      </c>
      <c r="B527">
        <v>12.843999999999999</v>
      </c>
      <c r="C527" s="129">
        <v>605542</v>
      </c>
    </row>
    <row r="528" spans="1:3" outlineLevel="2" x14ac:dyDescent="0.25">
      <c r="A528" t="s">
        <v>411</v>
      </c>
      <c r="B528">
        <v>7.6660000000000004</v>
      </c>
      <c r="C528" s="129">
        <v>349986</v>
      </c>
    </row>
    <row r="529" spans="1:3" s="150" customFormat="1" outlineLevel="1" x14ac:dyDescent="0.25">
      <c r="A529" s="130" t="s">
        <v>740</v>
      </c>
      <c r="B529" s="150">
        <f>SUBTOTAL(9,B524:B528)</f>
        <v>58.424000000000007</v>
      </c>
      <c r="C529" s="129">
        <f>SUBTOTAL(9,C524:C528)</f>
        <v>2740920</v>
      </c>
    </row>
    <row r="530" spans="1:3" outlineLevel="2" x14ac:dyDescent="0.25">
      <c r="A530" t="s">
        <v>397</v>
      </c>
      <c r="B530">
        <v>0.85299999999999998</v>
      </c>
      <c r="C530" s="129">
        <v>14668</v>
      </c>
    </row>
    <row r="531" spans="1:3" outlineLevel="2" x14ac:dyDescent="0.25">
      <c r="A531" t="s">
        <v>397</v>
      </c>
      <c r="B531">
        <v>0.48199999999999998</v>
      </c>
      <c r="C531" s="129">
        <v>8164</v>
      </c>
    </row>
    <row r="532" spans="1:3" outlineLevel="2" x14ac:dyDescent="0.25">
      <c r="A532" t="s">
        <v>397</v>
      </c>
      <c r="B532">
        <v>0.85599999999999998</v>
      </c>
      <c r="C532" s="129">
        <v>14658</v>
      </c>
    </row>
    <row r="533" spans="1:3" outlineLevel="2" x14ac:dyDescent="0.25">
      <c r="A533" t="s">
        <v>397</v>
      </c>
      <c r="B533">
        <v>1.4330000000000001</v>
      </c>
      <c r="C533" s="129">
        <v>24341</v>
      </c>
    </row>
    <row r="534" spans="1:3" outlineLevel="2" x14ac:dyDescent="0.25">
      <c r="A534" t="s">
        <v>397</v>
      </c>
      <c r="B534">
        <v>0.315</v>
      </c>
      <c r="C534" s="129">
        <v>5315</v>
      </c>
    </row>
    <row r="535" spans="1:3" s="150" customFormat="1" outlineLevel="1" x14ac:dyDescent="0.25">
      <c r="A535" s="130" t="s">
        <v>741</v>
      </c>
      <c r="B535" s="150">
        <f>SUBTOTAL(9,B530:B534)</f>
        <v>3.9389999999999996</v>
      </c>
      <c r="C535" s="129">
        <f>SUBTOTAL(9,C530:C534)</f>
        <v>67146</v>
      </c>
    </row>
    <row r="536" spans="1:3" outlineLevel="2" x14ac:dyDescent="0.25">
      <c r="A536" t="s">
        <v>303</v>
      </c>
      <c r="B536">
        <v>34.067999999999998</v>
      </c>
      <c r="C536" s="129">
        <v>445448</v>
      </c>
    </row>
    <row r="537" spans="1:3" outlineLevel="2" x14ac:dyDescent="0.25">
      <c r="A537" t="s">
        <v>303</v>
      </c>
      <c r="B537">
        <v>17.654</v>
      </c>
      <c r="C537" s="129">
        <v>231092</v>
      </c>
    </row>
    <row r="538" spans="1:3" outlineLevel="2" x14ac:dyDescent="0.25">
      <c r="A538" t="s">
        <v>303</v>
      </c>
      <c r="B538">
        <v>25.568000000000001</v>
      </c>
      <c r="C538" s="129">
        <v>333709</v>
      </c>
    </row>
    <row r="539" spans="1:3" outlineLevel="2" x14ac:dyDescent="0.25">
      <c r="A539" t="s">
        <v>303</v>
      </c>
      <c r="B539">
        <v>34.753999999999998</v>
      </c>
      <c r="C539" s="129">
        <v>451927</v>
      </c>
    </row>
    <row r="540" spans="1:3" outlineLevel="2" x14ac:dyDescent="0.25">
      <c r="A540" t="s">
        <v>303</v>
      </c>
      <c r="B540">
        <v>25.199000000000002</v>
      </c>
      <c r="C540" s="129">
        <v>326940</v>
      </c>
    </row>
    <row r="541" spans="1:3" s="150" customFormat="1" outlineLevel="1" x14ac:dyDescent="0.25">
      <c r="A541" s="130" t="s">
        <v>742</v>
      </c>
      <c r="B541" s="150">
        <f>SUBTOTAL(9,B536:B540)</f>
        <v>137.24299999999999</v>
      </c>
      <c r="C541" s="129">
        <f>SUBTOTAL(9,C536:C540)</f>
        <v>1789116</v>
      </c>
    </row>
    <row r="542" spans="1:3" outlineLevel="2" x14ac:dyDescent="0.25">
      <c r="A542" t="s">
        <v>240</v>
      </c>
      <c r="B542">
        <v>11.212999999999999</v>
      </c>
      <c r="C542" s="129">
        <v>1154103</v>
      </c>
    </row>
    <row r="543" spans="1:3" outlineLevel="2" x14ac:dyDescent="0.25">
      <c r="A543" t="s">
        <v>240</v>
      </c>
      <c r="B543">
        <v>19.382000000000001</v>
      </c>
      <c r="C543" s="129">
        <v>2002685</v>
      </c>
    </row>
    <row r="544" spans="1:3" outlineLevel="2" x14ac:dyDescent="0.25">
      <c r="A544" t="s">
        <v>240</v>
      </c>
      <c r="B544">
        <v>11.368</v>
      </c>
      <c r="C544" s="129">
        <v>1196476</v>
      </c>
    </row>
    <row r="545" spans="1:3" outlineLevel="2" x14ac:dyDescent="0.25">
      <c r="A545" t="s">
        <v>240</v>
      </c>
      <c r="B545">
        <v>7.1</v>
      </c>
      <c r="C545" s="129">
        <v>747043</v>
      </c>
    </row>
    <row r="546" spans="1:3" outlineLevel="2" x14ac:dyDescent="0.25">
      <c r="A546" t="s">
        <v>240</v>
      </c>
      <c r="B546">
        <v>7.9509999999999996</v>
      </c>
      <c r="C546" s="129">
        <v>836280</v>
      </c>
    </row>
    <row r="547" spans="1:3" s="150" customFormat="1" outlineLevel="1" x14ac:dyDescent="0.25">
      <c r="A547" s="130" t="s">
        <v>619</v>
      </c>
      <c r="B547" s="150">
        <f>SUBTOTAL(9,B542:B546)</f>
        <v>57.014000000000003</v>
      </c>
      <c r="C547" s="129">
        <f>SUBTOTAL(9,C542:C546)</f>
        <v>5936587</v>
      </c>
    </row>
    <row r="548" spans="1:3" outlineLevel="2" x14ac:dyDescent="0.25">
      <c r="A548" t="s">
        <v>604</v>
      </c>
      <c r="B548">
        <v>0</v>
      </c>
      <c r="C548">
        <v>0</v>
      </c>
    </row>
    <row r="549" spans="1:3" outlineLevel="2" x14ac:dyDescent="0.25">
      <c r="A549" t="s">
        <v>604</v>
      </c>
      <c r="B549">
        <v>0</v>
      </c>
      <c r="C549">
        <v>0</v>
      </c>
    </row>
    <row r="550" spans="1:3" outlineLevel="2" x14ac:dyDescent="0.25">
      <c r="A550" t="s">
        <v>604</v>
      </c>
      <c r="B550">
        <v>0</v>
      </c>
      <c r="C550">
        <v>0</v>
      </c>
    </row>
    <row r="551" spans="1:3" outlineLevel="2" x14ac:dyDescent="0.25">
      <c r="A551" t="s">
        <v>604</v>
      </c>
      <c r="B551">
        <v>0</v>
      </c>
      <c r="C551">
        <v>0</v>
      </c>
    </row>
    <row r="552" spans="1:3" outlineLevel="2" x14ac:dyDescent="0.25">
      <c r="A552" t="s">
        <v>604</v>
      </c>
      <c r="B552">
        <v>0</v>
      </c>
      <c r="C552">
        <v>0</v>
      </c>
    </row>
    <row r="553" spans="1:3" s="150" customFormat="1" outlineLevel="1" x14ac:dyDescent="0.25">
      <c r="A553" s="130" t="s">
        <v>743</v>
      </c>
      <c r="B553" s="150">
        <f>SUBTOTAL(9,B548:B552)</f>
        <v>0</v>
      </c>
      <c r="C553" s="150">
        <f>SUBTOTAL(9,C548:C552)</f>
        <v>0</v>
      </c>
    </row>
    <row r="554" spans="1:3" outlineLevel="2" x14ac:dyDescent="0.25">
      <c r="A554" t="s">
        <v>605</v>
      </c>
      <c r="B554">
        <v>0</v>
      </c>
      <c r="C554">
        <v>0</v>
      </c>
    </row>
    <row r="555" spans="1:3" outlineLevel="2" x14ac:dyDescent="0.25">
      <c r="A555" t="s">
        <v>605</v>
      </c>
      <c r="B555">
        <v>0</v>
      </c>
      <c r="C555">
        <v>0</v>
      </c>
    </row>
    <row r="556" spans="1:3" outlineLevel="2" x14ac:dyDescent="0.25">
      <c r="A556" t="s">
        <v>605</v>
      </c>
      <c r="B556">
        <v>0</v>
      </c>
      <c r="C556">
        <v>0</v>
      </c>
    </row>
    <row r="557" spans="1:3" outlineLevel="2" x14ac:dyDescent="0.25">
      <c r="A557" t="s">
        <v>605</v>
      </c>
      <c r="B557">
        <v>0</v>
      </c>
      <c r="C557">
        <v>0</v>
      </c>
    </row>
    <row r="558" spans="1:3" outlineLevel="2" x14ac:dyDescent="0.25">
      <c r="A558" t="s">
        <v>605</v>
      </c>
      <c r="B558">
        <v>0</v>
      </c>
      <c r="C558">
        <v>0</v>
      </c>
    </row>
    <row r="559" spans="1:3" s="150" customFormat="1" outlineLevel="1" x14ac:dyDescent="0.25">
      <c r="A559" s="130" t="s">
        <v>744</v>
      </c>
      <c r="B559" s="150">
        <f>SUBTOTAL(9,B554:B558)</f>
        <v>0</v>
      </c>
      <c r="C559" s="150">
        <f>SUBTOTAL(9,C554:C558)</f>
        <v>0</v>
      </c>
    </row>
    <row r="560" spans="1:3" outlineLevel="2" x14ac:dyDescent="0.25">
      <c r="A560" t="s">
        <v>606</v>
      </c>
      <c r="B560">
        <v>0</v>
      </c>
      <c r="C560">
        <v>0</v>
      </c>
    </row>
    <row r="561" spans="1:3" outlineLevel="2" x14ac:dyDescent="0.25">
      <c r="A561" t="s">
        <v>606</v>
      </c>
      <c r="B561">
        <v>0</v>
      </c>
      <c r="C561">
        <v>0</v>
      </c>
    </row>
    <row r="562" spans="1:3" outlineLevel="2" x14ac:dyDescent="0.25">
      <c r="A562" t="s">
        <v>606</v>
      </c>
      <c r="B562">
        <v>0</v>
      </c>
      <c r="C562">
        <v>0</v>
      </c>
    </row>
    <row r="563" spans="1:3" outlineLevel="2" x14ac:dyDescent="0.25">
      <c r="A563" t="s">
        <v>606</v>
      </c>
      <c r="B563">
        <v>0</v>
      </c>
      <c r="C563">
        <v>0</v>
      </c>
    </row>
    <row r="564" spans="1:3" outlineLevel="2" x14ac:dyDescent="0.25">
      <c r="A564" t="s">
        <v>606</v>
      </c>
      <c r="B564">
        <v>0</v>
      </c>
      <c r="C564">
        <v>0</v>
      </c>
    </row>
    <row r="565" spans="1:3" s="150" customFormat="1" outlineLevel="1" x14ac:dyDescent="0.25">
      <c r="A565" s="130" t="s">
        <v>745</v>
      </c>
      <c r="B565" s="150">
        <f>SUBTOTAL(9,B560:B564)</f>
        <v>0</v>
      </c>
      <c r="C565" s="150">
        <f>SUBTOTAL(9,C560:C564)</f>
        <v>0</v>
      </c>
    </row>
    <row r="566" spans="1:3" outlineLevel="2" x14ac:dyDescent="0.25">
      <c r="A566" t="s">
        <v>607</v>
      </c>
      <c r="B566">
        <v>0</v>
      </c>
      <c r="C566">
        <v>0</v>
      </c>
    </row>
    <row r="567" spans="1:3" outlineLevel="2" x14ac:dyDescent="0.25">
      <c r="A567" t="s">
        <v>607</v>
      </c>
      <c r="B567">
        <v>0</v>
      </c>
      <c r="C567">
        <v>0</v>
      </c>
    </row>
    <row r="568" spans="1:3" outlineLevel="2" x14ac:dyDescent="0.25">
      <c r="A568" t="s">
        <v>607</v>
      </c>
      <c r="B568">
        <v>0</v>
      </c>
      <c r="C568">
        <v>0</v>
      </c>
    </row>
    <row r="569" spans="1:3" outlineLevel="2" x14ac:dyDescent="0.25">
      <c r="A569" t="s">
        <v>607</v>
      </c>
      <c r="B569">
        <v>0</v>
      </c>
      <c r="C569">
        <v>0</v>
      </c>
    </row>
    <row r="570" spans="1:3" outlineLevel="2" x14ac:dyDescent="0.25">
      <c r="A570" t="s">
        <v>607</v>
      </c>
      <c r="B570">
        <v>0</v>
      </c>
      <c r="C570">
        <v>0</v>
      </c>
    </row>
    <row r="571" spans="1:3" s="150" customFormat="1" outlineLevel="1" x14ac:dyDescent="0.25">
      <c r="A571" s="130" t="s">
        <v>746</v>
      </c>
      <c r="B571" s="150">
        <f>SUBTOTAL(9,B566:B570)</f>
        <v>0</v>
      </c>
      <c r="C571" s="150">
        <f>SUBTOTAL(9,C566:C570)</f>
        <v>0</v>
      </c>
    </row>
    <row r="572" spans="1:3" outlineLevel="2" x14ac:dyDescent="0.25">
      <c r="A572" t="s">
        <v>608</v>
      </c>
      <c r="B572">
        <v>0</v>
      </c>
      <c r="C572">
        <v>0</v>
      </c>
    </row>
    <row r="573" spans="1:3" outlineLevel="2" x14ac:dyDescent="0.25">
      <c r="A573" t="s">
        <v>608</v>
      </c>
      <c r="B573">
        <v>0</v>
      </c>
      <c r="C573">
        <v>0</v>
      </c>
    </row>
    <row r="574" spans="1:3" outlineLevel="2" x14ac:dyDescent="0.25">
      <c r="A574" t="s">
        <v>608</v>
      </c>
      <c r="B574">
        <v>0</v>
      </c>
      <c r="C574">
        <v>0</v>
      </c>
    </row>
    <row r="575" spans="1:3" outlineLevel="2" x14ac:dyDescent="0.25">
      <c r="A575" t="s">
        <v>608</v>
      </c>
      <c r="B575">
        <v>0</v>
      </c>
      <c r="C575">
        <v>0</v>
      </c>
    </row>
    <row r="576" spans="1:3" outlineLevel="2" x14ac:dyDescent="0.25">
      <c r="A576" t="s">
        <v>608</v>
      </c>
      <c r="B576">
        <v>0</v>
      </c>
      <c r="C576">
        <v>0</v>
      </c>
    </row>
    <row r="577" spans="1:3" s="150" customFormat="1" outlineLevel="1" x14ac:dyDescent="0.25">
      <c r="A577" s="130" t="s">
        <v>747</v>
      </c>
      <c r="B577" s="150">
        <f>SUBTOTAL(9,B572:B576)</f>
        <v>0</v>
      </c>
      <c r="C577" s="150">
        <f>SUBTOTAL(9,C572:C576)</f>
        <v>0</v>
      </c>
    </row>
    <row r="578" spans="1:3" outlineLevel="2" x14ac:dyDescent="0.25">
      <c r="A578" t="s">
        <v>609</v>
      </c>
      <c r="B578">
        <v>0</v>
      </c>
      <c r="C578">
        <v>0</v>
      </c>
    </row>
    <row r="579" spans="1:3" outlineLevel="2" x14ac:dyDescent="0.25">
      <c r="A579" t="s">
        <v>609</v>
      </c>
      <c r="B579">
        <v>0</v>
      </c>
      <c r="C579">
        <v>0</v>
      </c>
    </row>
    <row r="580" spans="1:3" outlineLevel="2" x14ac:dyDescent="0.25">
      <c r="A580" t="s">
        <v>609</v>
      </c>
      <c r="B580">
        <v>0</v>
      </c>
      <c r="C580">
        <v>0</v>
      </c>
    </row>
    <row r="581" spans="1:3" outlineLevel="2" x14ac:dyDescent="0.25">
      <c r="A581" t="s">
        <v>609</v>
      </c>
      <c r="B581">
        <v>0</v>
      </c>
      <c r="C581">
        <v>0</v>
      </c>
    </row>
    <row r="582" spans="1:3" outlineLevel="2" x14ac:dyDescent="0.25">
      <c r="A582" t="s">
        <v>609</v>
      </c>
      <c r="B582">
        <v>0</v>
      </c>
      <c r="C582">
        <v>0</v>
      </c>
    </row>
    <row r="583" spans="1:3" s="150" customFormat="1" outlineLevel="1" x14ac:dyDescent="0.25">
      <c r="A583" s="130" t="s">
        <v>748</v>
      </c>
      <c r="B583" s="150">
        <f>SUBTOTAL(9,B578:B582)</f>
        <v>0</v>
      </c>
      <c r="C583" s="150">
        <f>SUBTOTAL(9,C578:C582)</f>
        <v>0</v>
      </c>
    </row>
    <row r="584" spans="1:3" outlineLevel="2" x14ac:dyDescent="0.25">
      <c r="A584" t="s">
        <v>610</v>
      </c>
      <c r="B584">
        <v>0</v>
      </c>
      <c r="C584">
        <v>0</v>
      </c>
    </row>
    <row r="585" spans="1:3" outlineLevel="2" x14ac:dyDescent="0.25">
      <c r="A585" t="s">
        <v>610</v>
      </c>
      <c r="B585">
        <v>0</v>
      </c>
      <c r="C585">
        <v>0</v>
      </c>
    </row>
    <row r="586" spans="1:3" outlineLevel="2" x14ac:dyDescent="0.25">
      <c r="A586" t="s">
        <v>610</v>
      </c>
      <c r="B586">
        <v>0</v>
      </c>
      <c r="C586">
        <v>0</v>
      </c>
    </row>
    <row r="587" spans="1:3" outlineLevel="2" x14ac:dyDescent="0.25">
      <c r="A587" t="s">
        <v>610</v>
      </c>
      <c r="B587">
        <v>0</v>
      </c>
      <c r="C587">
        <v>0</v>
      </c>
    </row>
    <row r="588" spans="1:3" outlineLevel="2" x14ac:dyDescent="0.25">
      <c r="A588" t="s">
        <v>610</v>
      </c>
      <c r="B588">
        <v>0</v>
      </c>
      <c r="C588">
        <v>0</v>
      </c>
    </row>
    <row r="589" spans="1:3" s="150" customFormat="1" outlineLevel="1" x14ac:dyDescent="0.25">
      <c r="A589" s="130" t="s">
        <v>749</v>
      </c>
      <c r="B589" s="150">
        <f>SUBTOTAL(9,B584:B588)</f>
        <v>0</v>
      </c>
      <c r="C589" s="150">
        <f>SUBTOTAL(9,C584:C588)</f>
        <v>0</v>
      </c>
    </row>
    <row r="590" spans="1:3" outlineLevel="2" x14ac:dyDescent="0.25">
      <c r="A590" t="s">
        <v>611</v>
      </c>
      <c r="B590">
        <v>0</v>
      </c>
      <c r="C590">
        <v>0</v>
      </c>
    </row>
    <row r="591" spans="1:3" outlineLevel="2" x14ac:dyDescent="0.25">
      <c r="A591" t="s">
        <v>611</v>
      </c>
      <c r="B591">
        <v>0</v>
      </c>
      <c r="C591">
        <v>0</v>
      </c>
    </row>
    <row r="592" spans="1:3" outlineLevel="2" x14ac:dyDescent="0.25">
      <c r="A592" t="s">
        <v>611</v>
      </c>
      <c r="B592">
        <v>0</v>
      </c>
      <c r="C592">
        <v>0</v>
      </c>
    </row>
    <row r="593" spans="1:3" outlineLevel="2" x14ac:dyDescent="0.25">
      <c r="A593" t="s">
        <v>611</v>
      </c>
      <c r="B593">
        <v>0</v>
      </c>
      <c r="C593">
        <v>0</v>
      </c>
    </row>
    <row r="594" spans="1:3" outlineLevel="2" x14ac:dyDescent="0.25">
      <c r="A594" t="s">
        <v>611</v>
      </c>
      <c r="B594">
        <v>0</v>
      </c>
      <c r="C594">
        <v>0</v>
      </c>
    </row>
    <row r="595" spans="1:3" s="150" customFormat="1" outlineLevel="1" x14ac:dyDescent="0.25">
      <c r="A595" s="130" t="s">
        <v>750</v>
      </c>
      <c r="B595" s="150">
        <f>SUBTOTAL(9,B590:B594)</f>
        <v>0</v>
      </c>
      <c r="C595" s="150">
        <f>SUBTOTAL(9,C590:C594)</f>
        <v>0</v>
      </c>
    </row>
    <row r="596" spans="1:3" outlineLevel="2" x14ac:dyDescent="0.25">
      <c r="A596" t="s">
        <v>481</v>
      </c>
      <c r="B596">
        <v>77.748000000000005</v>
      </c>
      <c r="C596" s="129">
        <v>555231</v>
      </c>
    </row>
    <row r="597" spans="1:3" outlineLevel="2" x14ac:dyDescent="0.25">
      <c r="A597" t="s">
        <v>481</v>
      </c>
      <c r="B597">
        <v>82.995999999999995</v>
      </c>
      <c r="C597" s="129">
        <v>585376</v>
      </c>
    </row>
    <row r="598" spans="1:3" outlineLevel="2" x14ac:dyDescent="0.25">
      <c r="A598" t="s">
        <v>481</v>
      </c>
      <c r="B598">
        <v>49.512999999999998</v>
      </c>
      <c r="C598" s="129">
        <v>363245</v>
      </c>
    </row>
    <row r="599" spans="1:3" outlineLevel="2" x14ac:dyDescent="0.25">
      <c r="A599" t="s">
        <v>481</v>
      </c>
      <c r="B599">
        <v>76.790999999999997</v>
      </c>
      <c r="C599" s="129">
        <v>568089</v>
      </c>
    </row>
    <row r="600" spans="1:3" outlineLevel="2" x14ac:dyDescent="0.25">
      <c r="A600" t="s">
        <v>481</v>
      </c>
      <c r="B600">
        <v>35.18</v>
      </c>
      <c r="C600" s="129">
        <v>250406</v>
      </c>
    </row>
    <row r="601" spans="1:3" s="150" customFormat="1" outlineLevel="1" x14ac:dyDescent="0.25">
      <c r="A601" s="130" t="s">
        <v>751</v>
      </c>
      <c r="B601" s="150">
        <f>SUBTOTAL(9,B596:B600)</f>
        <v>322.22800000000001</v>
      </c>
      <c r="C601" s="129">
        <f>SUBTOTAL(9,C596:C600)</f>
        <v>2322347</v>
      </c>
    </row>
    <row r="602" spans="1:3" outlineLevel="2" x14ac:dyDescent="0.25">
      <c r="A602" t="s">
        <v>412</v>
      </c>
      <c r="B602">
        <v>34.786000000000001</v>
      </c>
      <c r="C602" s="129">
        <v>3335722</v>
      </c>
    </row>
    <row r="603" spans="1:3" outlineLevel="2" x14ac:dyDescent="0.25">
      <c r="A603" t="s">
        <v>412</v>
      </c>
      <c r="B603">
        <v>14.853999999999999</v>
      </c>
      <c r="C603" s="129">
        <v>1460477</v>
      </c>
    </row>
    <row r="604" spans="1:3" outlineLevel="2" x14ac:dyDescent="0.25">
      <c r="A604" t="s">
        <v>412</v>
      </c>
      <c r="B604">
        <v>19.370999999999999</v>
      </c>
      <c r="C604" s="129">
        <v>1899700</v>
      </c>
    </row>
    <row r="605" spans="1:3" outlineLevel="2" x14ac:dyDescent="0.25">
      <c r="A605" t="s">
        <v>412</v>
      </c>
      <c r="B605">
        <v>21.352</v>
      </c>
      <c r="C605" s="129">
        <v>2127994</v>
      </c>
    </row>
    <row r="606" spans="1:3" outlineLevel="2" x14ac:dyDescent="0.25">
      <c r="A606" t="s">
        <v>412</v>
      </c>
      <c r="B606">
        <v>15.574</v>
      </c>
      <c r="C606" s="129">
        <v>1538789</v>
      </c>
    </row>
    <row r="607" spans="1:3" s="150" customFormat="1" outlineLevel="1" x14ac:dyDescent="0.25">
      <c r="A607" s="130" t="s">
        <v>752</v>
      </c>
      <c r="B607" s="150">
        <f>SUBTOTAL(9,B602:B606)</f>
        <v>105.937</v>
      </c>
      <c r="C607" s="129">
        <f>SUBTOTAL(9,C602:C606)</f>
        <v>10362682</v>
      </c>
    </row>
    <row r="608" spans="1:3" outlineLevel="2" x14ac:dyDescent="0.25">
      <c r="A608" t="s">
        <v>369</v>
      </c>
      <c r="B608">
        <v>2.5990000000000002</v>
      </c>
      <c r="C608" s="129">
        <v>74566</v>
      </c>
    </row>
    <row r="609" spans="1:3" outlineLevel="2" x14ac:dyDescent="0.25">
      <c r="A609" t="s">
        <v>369</v>
      </c>
      <c r="B609">
        <v>6.1479999999999997</v>
      </c>
      <c r="C609" s="129">
        <v>176545</v>
      </c>
    </row>
    <row r="610" spans="1:3" outlineLevel="2" x14ac:dyDescent="0.25">
      <c r="A610" t="s">
        <v>369</v>
      </c>
      <c r="B610">
        <v>5.3579999999999997</v>
      </c>
      <c r="C610" s="129">
        <v>151530</v>
      </c>
    </row>
    <row r="611" spans="1:3" outlineLevel="2" x14ac:dyDescent="0.25">
      <c r="A611" t="s">
        <v>369</v>
      </c>
      <c r="B611">
        <v>4.5359999999999996</v>
      </c>
      <c r="C611" s="129">
        <v>126962</v>
      </c>
    </row>
    <row r="612" spans="1:3" outlineLevel="2" x14ac:dyDescent="0.25">
      <c r="A612" t="s">
        <v>369</v>
      </c>
      <c r="B612">
        <v>1.526</v>
      </c>
      <c r="C612" s="129">
        <v>42938</v>
      </c>
    </row>
    <row r="613" spans="1:3" s="150" customFormat="1" outlineLevel="1" x14ac:dyDescent="0.25">
      <c r="A613" s="130" t="s">
        <v>753</v>
      </c>
      <c r="B613" s="150">
        <f>SUBTOTAL(9,B608:B612)</f>
        <v>20.166999999999998</v>
      </c>
      <c r="C613" s="129">
        <f>SUBTOTAL(9,C608:C612)</f>
        <v>572541</v>
      </c>
    </row>
    <row r="614" spans="1:3" outlineLevel="2" x14ac:dyDescent="0.25">
      <c r="A614" t="s">
        <v>337</v>
      </c>
      <c r="B614">
        <v>88.278999999999996</v>
      </c>
      <c r="C614" s="129">
        <v>5259475</v>
      </c>
    </row>
    <row r="615" spans="1:3" outlineLevel="2" x14ac:dyDescent="0.25">
      <c r="A615" t="s">
        <v>337</v>
      </c>
      <c r="B615">
        <v>10.722</v>
      </c>
      <c r="C615" s="129">
        <v>689085</v>
      </c>
    </row>
    <row r="616" spans="1:3" outlineLevel="2" x14ac:dyDescent="0.25">
      <c r="A616" t="s">
        <v>337</v>
      </c>
      <c r="B616">
        <v>13.132999999999999</v>
      </c>
      <c r="C616" s="129">
        <v>851494</v>
      </c>
    </row>
    <row r="617" spans="1:3" outlineLevel="2" x14ac:dyDescent="0.25">
      <c r="A617" t="s">
        <v>337</v>
      </c>
      <c r="B617">
        <v>11.968999999999999</v>
      </c>
      <c r="C617" s="129">
        <v>783648</v>
      </c>
    </row>
    <row r="618" spans="1:3" outlineLevel="2" x14ac:dyDescent="0.25">
      <c r="A618" t="s">
        <v>337</v>
      </c>
      <c r="B618">
        <v>13.831</v>
      </c>
      <c r="C618" s="129">
        <v>893251</v>
      </c>
    </row>
    <row r="619" spans="1:3" s="150" customFormat="1" outlineLevel="1" x14ac:dyDescent="0.25">
      <c r="A619" s="130" t="s">
        <v>754</v>
      </c>
      <c r="B619" s="150">
        <f>SUBTOTAL(9,B614:B618)</f>
        <v>137.93399999999997</v>
      </c>
      <c r="C619" s="129">
        <f>SUBTOTAL(9,C614:C618)</f>
        <v>8476953</v>
      </c>
    </row>
    <row r="620" spans="1:3" outlineLevel="2" x14ac:dyDescent="0.25">
      <c r="A620" t="s">
        <v>659</v>
      </c>
      <c r="B620">
        <v>9.1579999999999995</v>
      </c>
      <c r="C620" s="129">
        <v>193294</v>
      </c>
    </row>
    <row r="621" spans="1:3" outlineLevel="2" x14ac:dyDescent="0.25">
      <c r="A621" t="s">
        <v>659</v>
      </c>
      <c r="B621">
        <v>25.831</v>
      </c>
      <c r="C621" s="129">
        <v>541142</v>
      </c>
    </row>
    <row r="622" spans="1:3" outlineLevel="2" x14ac:dyDescent="0.25">
      <c r="A622" t="s">
        <v>659</v>
      </c>
      <c r="B622">
        <v>13.944000000000001</v>
      </c>
      <c r="C622" s="129">
        <v>299396</v>
      </c>
    </row>
    <row r="623" spans="1:3" outlineLevel="2" x14ac:dyDescent="0.25">
      <c r="A623" t="s">
        <v>659</v>
      </c>
      <c r="B623">
        <v>8.8439999999999994</v>
      </c>
      <c r="C623" s="129">
        <v>195122</v>
      </c>
    </row>
    <row r="624" spans="1:3" outlineLevel="2" x14ac:dyDescent="0.25">
      <c r="A624" t="s">
        <v>659</v>
      </c>
      <c r="B624">
        <v>12.587</v>
      </c>
      <c r="C624" s="129">
        <v>271180</v>
      </c>
    </row>
    <row r="625" spans="1:3" s="150" customFormat="1" outlineLevel="1" x14ac:dyDescent="0.25">
      <c r="A625" s="130" t="s">
        <v>755</v>
      </c>
      <c r="B625" s="150">
        <f>SUBTOTAL(9,B620:B624)</f>
        <v>70.364000000000004</v>
      </c>
      <c r="C625" s="129">
        <f>SUBTOTAL(9,C620:C624)</f>
        <v>1500134</v>
      </c>
    </row>
    <row r="626" spans="1:3" outlineLevel="2" x14ac:dyDescent="0.25">
      <c r="A626" t="s">
        <v>275</v>
      </c>
      <c r="B626">
        <v>14.121</v>
      </c>
      <c r="C626" s="129">
        <v>980450</v>
      </c>
    </row>
    <row r="627" spans="1:3" outlineLevel="2" x14ac:dyDescent="0.25">
      <c r="A627" t="s">
        <v>275</v>
      </c>
      <c r="B627">
        <v>6.6890000000000001</v>
      </c>
      <c r="C627" s="129">
        <v>466294</v>
      </c>
    </row>
    <row r="628" spans="1:3" outlineLevel="2" x14ac:dyDescent="0.25">
      <c r="A628" t="s">
        <v>275</v>
      </c>
      <c r="B628">
        <v>12.936999999999999</v>
      </c>
      <c r="C628" s="129">
        <v>906221</v>
      </c>
    </row>
    <row r="629" spans="1:3" outlineLevel="2" x14ac:dyDescent="0.25">
      <c r="A629" t="s">
        <v>275</v>
      </c>
      <c r="B629">
        <v>19.303000000000001</v>
      </c>
      <c r="C629" s="129">
        <v>1336869</v>
      </c>
    </row>
    <row r="630" spans="1:3" outlineLevel="2" x14ac:dyDescent="0.25">
      <c r="A630" t="s">
        <v>275</v>
      </c>
      <c r="B630">
        <v>13.712999999999999</v>
      </c>
      <c r="C630" s="129">
        <v>933414</v>
      </c>
    </row>
    <row r="631" spans="1:3" s="150" customFormat="1" outlineLevel="1" x14ac:dyDescent="0.25">
      <c r="A631" s="130" t="s">
        <v>756</v>
      </c>
      <c r="B631" s="150">
        <f>SUBTOTAL(9,B626:B630)</f>
        <v>66.762999999999991</v>
      </c>
      <c r="C631" s="129">
        <f>SUBTOTAL(9,C626:C630)</f>
        <v>4623248</v>
      </c>
    </row>
    <row r="632" spans="1:3" outlineLevel="2" x14ac:dyDescent="0.25">
      <c r="A632" t="s">
        <v>483</v>
      </c>
      <c r="B632">
        <v>16.98</v>
      </c>
      <c r="C632" s="129">
        <v>208506</v>
      </c>
    </row>
    <row r="633" spans="1:3" outlineLevel="2" x14ac:dyDescent="0.25">
      <c r="A633" t="s">
        <v>483</v>
      </c>
      <c r="B633">
        <v>21.8</v>
      </c>
      <c r="C633" s="129">
        <v>262887</v>
      </c>
    </row>
    <row r="634" spans="1:3" outlineLevel="2" x14ac:dyDescent="0.25">
      <c r="A634" t="s">
        <v>483</v>
      </c>
      <c r="B634">
        <v>27.303000000000001</v>
      </c>
      <c r="C634" s="129">
        <v>337763</v>
      </c>
    </row>
    <row r="635" spans="1:3" outlineLevel="2" x14ac:dyDescent="0.25">
      <c r="A635" t="s">
        <v>483</v>
      </c>
      <c r="B635">
        <v>8.8070000000000004</v>
      </c>
      <c r="C635" s="129">
        <v>111790</v>
      </c>
    </row>
    <row r="636" spans="1:3" outlineLevel="2" x14ac:dyDescent="0.25">
      <c r="A636" t="s">
        <v>483</v>
      </c>
      <c r="B636">
        <v>22.018000000000001</v>
      </c>
      <c r="C636" s="129">
        <v>272230</v>
      </c>
    </row>
    <row r="637" spans="1:3" s="150" customFormat="1" outlineLevel="1" x14ac:dyDescent="0.25">
      <c r="A637" s="130" t="s">
        <v>757</v>
      </c>
      <c r="B637" s="150">
        <f>SUBTOTAL(9,B632:B636)</f>
        <v>96.908000000000001</v>
      </c>
      <c r="C637" s="129">
        <f>SUBTOTAL(9,C632:C636)</f>
        <v>1193176</v>
      </c>
    </row>
    <row r="638" spans="1:3" outlineLevel="2" x14ac:dyDescent="0.25">
      <c r="A638" t="s">
        <v>338</v>
      </c>
      <c r="B638">
        <v>28.125</v>
      </c>
      <c r="C638" s="129">
        <v>1039962</v>
      </c>
    </row>
    <row r="639" spans="1:3" outlineLevel="2" x14ac:dyDescent="0.25">
      <c r="A639" t="s">
        <v>338</v>
      </c>
      <c r="B639">
        <v>17.087</v>
      </c>
      <c r="C639" s="129">
        <v>651195</v>
      </c>
    </row>
    <row r="640" spans="1:3" outlineLevel="2" x14ac:dyDescent="0.25">
      <c r="A640" t="s">
        <v>338</v>
      </c>
      <c r="B640">
        <v>8</v>
      </c>
      <c r="C640" s="129">
        <v>305892</v>
      </c>
    </row>
    <row r="641" spans="1:3" outlineLevel="2" x14ac:dyDescent="0.25">
      <c r="A641" t="s">
        <v>338</v>
      </c>
      <c r="B641">
        <v>17.18</v>
      </c>
      <c r="C641" s="129">
        <v>650951</v>
      </c>
    </row>
    <row r="642" spans="1:3" outlineLevel="2" x14ac:dyDescent="0.25">
      <c r="A642" t="s">
        <v>338</v>
      </c>
      <c r="B642">
        <v>13.108000000000001</v>
      </c>
      <c r="C642" s="129">
        <v>493887</v>
      </c>
    </row>
    <row r="643" spans="1:3" s="150" customFormat="1" outlineLevel="1" x14ac:dyDescent="0.25">
      <c r="A643" s="130" t="s">
        <v>758</v>
      </c>
      <c r="B643" s="150">
        <f>SUBTOTAL(9,B638:B642)</f>
        <v>83.5</v>
      </c>
      <c r="C643" s="129">
        <f>SUBTOTAL(9,C638:C642)</f>
        <v>3141887</v>
      </c>
    </row>
    <row r="644" spans="1:3" outlineLevel="2" x14ac:dyDescent="0.25">
      <c r="A644" t="s">
        <v>370</v>
      </c>
      <c r="B644">
        <v>21.885000000000002</v>
      </c>
      <c r="C644" s="129">
        <v>333228</v>
      </c>
    </row>
    <row r="645" spans="1:3" outlineLevel="2" x14ac:dyDescent="0.25">
      <c r="A645" t="s">
        <v>370</v>
      </c>
      <c r="B645">
        <v>10.76</v>
      </c>
      <c r="C645" s="129">
        <v>162898</v>
      </c>
    </row>
    <row r="646" spans="1:3" outlineLevel="2" x14ac:dyDescent="0.25">
      <c r="A646" t="s">
        <v>370</v>
      </c>
      <c r="B646">
        <v>9.4359999999999999</v>
      </c>
      <c r="C646" s="129">
        <v>142825</v>
      </c>
    </row>
    <row r="647" spans="1:3" outlineLevel="2" x14ac:dyDescent="0.25">
      <c r="A647" t="s">
        <v>370</v>
      </c>
      <c r="B647">
        <v>13.084</v>
      </c>
      <c r="C647" s="129">
        <v>198067</v>
      </c>
    </row>
    <row r="648" spans="1:3" outlineLevel="2" x14ac:dyDescent="0.25">
      <c r="A648" t="s">
        <v>370</v>
      </c>
      <c r="B648">
        <v>9.298</v>
      </c>
      <c r="C648" s="129">
        <v>139026</v>
      </c>
    </row>
    <row r="649" spans="1:3" s="150" customFormat="1" outlineLevel="1" x14ac:dyDescent="0.25">
      <c r="A649" s="130" t="s">
        <v>759</v>
      </c>
      <c r="B649" s="150">
        <f>SUBTOTAL(9,B644:B648)</f>
        <v>64.463000000000008</v>
      </c>
      <c r="C649" s="129">
        <f>SUBTOTAL(9,C644:C648)</f>
        <v>976044</v>
      </c>
    </row>
    <row r="650" spans="1:3" outlineLevel="2" x14ac:dyDescent="0.25">
      <c r="A650" t="s">
        <v>413</v>
      </c>
      <c r="B650">
        <v>1.847</v>
      </c>
      <c r="C650" s="129">
        <v>10821</v>
      </c>
    </row>
    <row r="651" spans="1:3" outlineLevel="2" x14ac:dyDescent="0.25">
      <c r="A651" t="s">
        <v>413</v>
      </c>
      <c r="B651">
        <v>7.1390000000000002</v>
      </c>
      <c r="C651" s="129">
        <v>41055</v>
      </c>
    </row>
    <row r="652" spans="1:3" outlineLevel="2" x14ac:dyDescent="0.25">
      <c r="A652" t="s">
        <v>413</v>
      </c>
      <c r="B652">
        <v>0.67700000000000005</v>
      </c>
      <c r="C652" s="129">
        <v>4174</v>
      </c>
    </row>
    <row r="653" spans="1:3" outlineLevel="2" x14ac:dyDescent="0.25">
      <c r="A653" t="s">
        <v>413</v>
      </c>
      <c r="B653">
        <v>2.625</v>
      </c>
      <c r="C653" s="129">
        <v>15907</v>
      </c>
    </row>
    <row r="654" spans="1:3" outlineLevel="2" x14ac:dyDescent="0.25">
      <c r="A654" t="s">
        <v>413</v>
      </c>
      <c r="B654">
        <v>0.66900000000000004</v>
      </c>
      <c r="C654" s="129">
        <v>3996</v>
      </c>
    </row>
    <row r="655" spans="1:3" s="150" customFormat="1" outlineLevel="1" x14ac:dyDescent="0.25">
      <c r="A655" s="130" t="s">
        <v>760</v>
      </c>
      <c r="B655" s="150">
        <f>SUBTOTAL(9,B650:B654)</f>
        <v>12.957000000000001</v>
      </c>
      <c r="C655" s="129">
        <f>SUBTOTAL(9,C650:C654)</f>
        <v>75953</v>
      </c>
    </row>
    <row r="656" spans="1:3" outlineLevel="2" x14ac:dyDescent="0.25">
      <c r="A656" t="s">
        <v>414</v>
      </c>
      <c r="B656">
        <v>79.695999999999998</v>
      </c>
      <c r="C656" s="129">
        <v>4427427</v>
      </c>
    </row>
    <row r="657" spans="1:3" outlineLevel="2" x14ac:dyDescent="0.25">
      <c r="A657" t="s">
        <v>414</v>
      </c>
      <c r="B657">
        <v>45.459000000000003</v>
      </c>
      <c r="C657" s="129">
        <v>2590793</v>
      </c>
    </row>
    <row r="658" spans="1:3" outlineLevel="2" x14ac:dyDescent="0.25">
      <c r="A658" t="s">
        <v>414</v>
      </c>
      <c r="B658">
        <v>51.536000000000001</v>
      </c>
      <c r="C658" s="129">
        <v>2947389</v>
      </c>
    </row>
    <row r="659" spans="1:3" outlineLevel="2" x14ac:dyDescent="0.25">
      <c r="A659" t="s">
        <v>414</v>
      </c>
      <c r="B659">
        <v>52.27</v>
      </c>
      <c r="C659" s="129">
        <v>2997395</v>
      </c>
    </row>
    <row r="660" spans="1:3" outlineLevel="2" x14ac:dyDescent="0.25">
      <c r="A660" t="s">
        <v>414</v>
      </c>
      <c r="B660">
        <v>85.418000000000006</v>
      </c>
      <c r="C660" s="129">
        <v>4898589</v>
      </c>
    </row>
    <row r="661" spans="1:3" s="150" customFormat="1" outlineLevel="1" x14ac:dyDescent="0.25">
      <c r="A661" s="130" t="s">
        <v>761</v>
      </c>
      <c r="B661" s="150">
        <f>SUBTOTAL(9,B656:B660)</f>
        <v>314.37900000000002</v>
      </c>
      <c r="C661" s="129">
        <f>SUBTOTAL(9,C656:C660)</f>
        <v>17861593</v>
      </c>
    </row>
    <row r="662" spans="1:3" outlineLevel="2" x14ac:dyDescent="0.25">
      <c r="A662" t="s">
        <v>415</v>
      </c>
      <c r="B662">
        <v>0.42599999999999999</v>
      </c>
      <c r="C662" s="129">
        <v>8250</v>
      </c>
    </row>
    <row r="663" spans="1:3" outlineLevel="2" x14ac:dyDescent="0.25">
      <c r="A663" t="s">
        <v>415</v>
      </c>
      <c r="B663">
        <v>0.26400000000000001</v>
      </c>
      <c r="C663" s="129">
        <v>5354</v>
      </c>
    </row>
    <row r="664" spans="1:3" outlineLevel="2" x14ac:dyDescent="0.25">
      <c r="A664" t="s">
        <v>415</v>
      </c>
      <c r="B664">
        <v>0.16</v>
      </c>
      <c r="C664" s="129">
        <v>3158</v>
      </c>
    </row>
    <row r="665" spans="1:3" outlineLevel="2" x14ac:dyDescent="0.25">
      <c r="A665" t="s">
        <v>415</v>
      </c>
      <c r="B665">
        <v>0.17</v>
      </c>
      <c r="C665" s="129">
        <v>3259</v>
      </c>
    </row>
    <row r="666" spans="1:3" outlineLevel="2" x14ac:dyDescent="0.25">
      <c r="A666" t="s">
        <v>415</v>
      </c>
      <c r="B666">
        <v>0.13300000000000001</v>
      </c>
      <c r="C666" s="129">
        <v>2524</v>
      </c>
    </row>
    <row r="667" spans="1:3" s="150" customFormat="1" outlineLevel="1" x14ac:dyDescent="0.25">
      <c r="A667" s="130" t="s">
        <v>762</v>
      </c>
      <c r="B667" s="150">
        <f>SUBTOTAL(9,B662:B666)</f>
        <v>1.153</v>
      </c>
      <c r="C667" s="129">
        <f>SUBTOTAL(9,C662:C666)</f>
        <v>22545</v>
      </c>
    </row>
    <row r="668" spans="1:3" outlineLevel="2" x14ac:dyDescent="0.25">
      <c r="A668" t="s">
        <v>276</v>
      </c>
      <c r="B668">
        <v>25.463999999999999</v>
      </c>
      <c r="C668" s="129">
        <v>304262</v>
      </c>
    </row>
    <row r="669" spans="1:3" outlineLevel="2" x14ac:dyDescent="0.25">
      <c r="A669" t="s">
        <v>276</v>
      </c>
      <c r="B669">
        <v>50.832999999999998</v>
      </c>
      <c r="C669" s="129">
        <v>605538</v>
      </c>
    </row>
    <row r="670" spans="1:3" outlineLevel="2" x14ac:dyDescent="0.25">
      <c r="A670" t="s">
        <v>276</v>
      </c>
      <c r="B670">
        <v>20.811</v>
      </c>
      <c r="C670" s="129">
        <v>244034</v>
      </c>
    </row>
    <row r="671" spans="1:3" outlineLevel="2" x14ac:dyDescent="0.25">
      <c r="A671" t="s">
        <v>276</v>
      </c>
      <c r="B671">
        <v>43.494</v>
      </c>
      <c r="C671" s="129">
        <v>505753</v>
      </c>
    </row>
    <row r="672" spans="1:3" outlineLevel="2" x14ac:dyDescent="0.25">
      <c r="A672" t="s">
        <v>276</v>
      </c>
      <c r="B672">
        <v>36.515000000000001</v>
      </c>
      <c r="C672" s="129">
        <v>423698</v>
      </c>
    </row>
    <row r="673" spans="1:3" s="150" customFormat="1" outlineLevel="1" x14ac:dyDescent="0.25">
      <c r="A673" s="130" t="s">
        <v>763</v>
      </c>
      <c r="B673" s="150">
        <f>SUBTOTAL(9,B668:B672)</f>
        <v>177.11700000000002</v>
      </c>
      <c r="C673" s="129">
        <f>SUBTOTAL(9,C668:C672)</f>
        <v>2083285</v>
      </c>
    </row>
    <row r="674" spans="1:3" outlineLevel="2" x14ac:dyDescent="0.25">
      <c r="A674" t="s">
        <v>484</v>
      </c>
      <c r="B674">
        <v>7.2380000000000004</v>
      </c>
      <c r="C674" s="129">
        <v>62510</v>
      </c>
    </row>
    <row r="675" spans="1:3" outlineLevel="2" x14ac:dyDescent="0.25">
      <c r="A675" t="s">
        <v>484</v>
      </c>
      <c r="B675">
        <v>3.2970000000000002</v>
      </c>
      <c r="C675" s="129">
        <v>27616</v>
      </c>
    </row>
    <row r="676" spans="1:3" outlineLevel="2" x14ac:dyDescent="0.25">
      <c r="A676" t="s">
        <v>484</v>
      </c>
      <c r="B676">
        <v>3.24</v>
      </c>
      <c r="C676" s="129">
        <v>27977</v>
      </c>
    </row>
    <row r="677" spans="1:3" outlineLevel="2" x14ac:dyDescent="0.25">
      <c r="A677" t="s">
        <v>484</v>
      </c>
      <c r="B677">
        <v>0.48399999999999999</v>
      </c>
      <c r="C677" s="129">
        <v>4095</v>
      </c>
    </row>
    <row r="678" spans="1:3" outlineLevel="2" x14ac:dyDescent="0.25">
      <c r="A678" t="s">
        <v>484</v>
      </c>
      <c r="B678">
        <v>0.67700000000000005</v>
      </c>
      <c r="C678" s="129">
        <v>5703</v>
      </c>
    </row>
    <row r="679" spans="1:3" s="150" customFormat="1" outlineLevel="1" x14ac:dyDescent="0.25">
      <c r="A679" s="130" t="s">
        <v>764</v>
      </c>
      <c r="B679" s="150">
        <f>SUBTOTAL(9,B674:B678)</f>
        <v>14.936</v>
      </c>
      <c r="C679" s="129">
        <f>SUBTOTAL(9,C674:C678)</f>
        <v>127901</v>
      </c>
    </row>
    <row r="680" spans="1:3" outlineLevel="2" x14ac:dyDescent="0.25">
      <c r="A680" t="s">
        <v>485</v>
      </c>
      <c r="B680">
        <v>16.456</v>
      </c>
      <c r="C680" s="129">
        <v>425605</v>
      </c>
    </row>
    <row r="681" spans="1:3" outlineLevel="2" x14ac:dyDescent="0.25">
      <c r="A681" t="s">
        <v>485</v>
      </c>
      <c r="B681">
        <v>40.290999999999997</v>
      </c>
      <c r="C681" s="129">
        <v>1038064</v>
      </c>
    </row>
    <row r="682" spans="1:3" outlineLevel="2" x14ac:dyDescent="0.25">
      <c r="A682" t="s">
        <v>485</v>
      </c>
      <c r="B682">
        <v>25.667000000000002</v>
      </c>
      <c r="C682" s="129">
        <v>666676</v>
      </c>
    </row>
    <row r="683" spans="1:3" outlineLevel="2" x14ac:dyDescent="0.25">
      <c r="A683" t="s">
        <v>485</v>
      </c>
      <c r="B683">
        <v>5.8849999999999998</v>
      </c>
      <c r="C683" s="129">
        <v>157741</v>
      </c>
    </row>
    <row r="684" spans="1:3" outlineLevel="2" x14ac:dyDescent="0.25">
      <c r="A684" t="s">
        <v>485</v>
      </c>
      <c r="B684">
        <v>16.719000000000001</v>
      </c>
      <c r="C684" s="129">
        <v>442994</v>
      </c>
    </row>
    <row r="685" spans="1:3" s="150" customFormat="1" outlineLevel="1" x14ac:dyDescent="0.25">
      <c r="A685" s="130" t="s">
        <v>765</v>
      </c>
      <c r="B685" s="150">
        <f>SUBTOTAL(9,B680:B684)</f>
        <v>105.018</v>
      </c>
      <c r="C685" s="129">
        <f>SUBTOTAL(9,C680:C684)</f>
        <v>2731080</v>
      </c>
    </row>
    <row r="686" spans="1:3" outlineLevel="2" x14ac:dyDescent="0.25">
      <c r="A686" t="s">
        <v>371</v>
      </c>
      <c r="B686">
        <v>8.4920000000000009</v>
      </c>
      <c r="C686" s="129">
        <v>6293</v>
      </c>
    </row>
    <row r="687" spans="1:3" outlineLevel="2" x14ac:dyDescent="0.25">
      <c r="A687" t="s">
        <v>371</v>
      </c>
      <c r="B687">
        <v>7.468</v>
      </c>
      <c r="C687" s="129">
        <v>5432</v>
      </c>
    </row>
    <row r="688" spans="1:3" outlineLevel="2" x14ac:dyDescent="0.25">
      <c r="A688" t="s">
        <v>371</v>
      </c>
      <c r="B688">
        <v>5.5339999999999998</v>
      </c>
      <c r="C688" s="129">
        <v>3965</v>
      </c>
    </row>
    <row r="689" spans="1:3" outlineLevel="2" x14ac:dyDescent="0.25">
      <c r="A689" t="s">
        <v>371</v>
      </c>
      <c r="B689">
        <v>5.5759999999999996</v>
      </c>
      <c r="C689" s="129">
        <v>3900</v>
      </c>
    </row>
    <row r="690" spans="1:3" outlineLevel="2" x14ac:dyDescent="0.25">
      <c r="A690" t="s">
        <v>371</v>
      </c>
      <c r="B690">
        <v>9.8249999999999993</v>
      </c>
      <c r="C690" s="129">
        <v>6799</v>
      </c>
    </row>
    <row r="691" spans="1:3" s="150" customFormat="1" outlineLevel="1" x14ac:dyDescent="0.25">
      <c r="A691" s="130" t="s">
        <v>766</v>
      </c>
      <c r="B691" s="150">
        <f>SUBTOTAL(9,B686:B690)</f>
        <v>36.894999999999996</v>
      </c>
      <c r="C691" s="129">
        <f>SUBTOTAL(9,C686:C690)</f>
        <v>26389</v>
      </c>
    </row>
    <row r="692" spans="1:3" outlineLevel="2" x14ac:dyDescent="0.25">
      <c r="A692" t="s">
        <v>277</v>
      </c>
      <c r="B692">
        <v>31.111999999999998</v>
      </c>
      <c r="C692" s="129">
        <v>875257</v>
      </c>
    </row>
    <row r="693" spans="1:3" outlineLevel="2" x14ac:dyDescent="0.25">
      <c r="A693" t="s">
        <v>277</v>
      </c>
      <c r="B693">
        <v>6.976</v>
      </c>
      <c r="C693" s="129">
        <v>196420</v>
      </c>
    </row>
    <row r="694" spans="1:3" outlineLevel="2" x14ac:dyDescent="0.25">
      <c r="A694" t="s">
        <v>277</v>
      </c>
      <c r="B694">
        <v>28.071000000000002</v>
      </c>
      <c r="C694" s="129">
        <v>797262</v>
      </c>
    </row>
    <row r="695" spans="1:3" outlineLevel="2" x14ac:dyDescent="0.25">
      <c r="A695" t="s">
        <v>277</v>
      </c>
      <c r="B695">
        <v>10.884</v>
      </c>
      <c r="C695" s="129">
        <v>307988</v>
      </c>
    </row>
    <row r="696" spans="1:3" outlineLevel="2" x14ac:dyDescent="0.25">
      <c r="A696" t="s">
        <v>277</v>
      </c>
      <c r="B696">
        <v>5.343</v>
      </c>
      <c r="C696" s="129">
        <v>151000</v>
      </c>
    </row>
    <row r="697" spans="1:3" s="150" customFormat="1" outlineLevel="1" x14ac:dyDescent="0.25">
      <c r="A697" s="130" t="s">
        <v>767</v>
      </c>
      <c r="B697" s="150">
        <f>SUBTOTAL(9,B692:B696)</f>
        <v>82.38600000000001</v>
      </c>
      <c r="C697" s="129">
        <f>SUBTOTAL(9,C692:C696)</f>
        <v>2327927</v>
      </c>
    </row>
    <row r="698" spans="1:3" outlineLevel="2" x14ac:dyDescent="0.25">
      <c r="A698" t="s">
        <v>142</v>
      </c>
      <c r="B698">
        <v>1.835</v>
      </c>
      <c r="C698" s="129">
        <v>197095</v>
      </c>
    </row>
    <row r="699" spans="1:3" outlineLevel="2" x14ac:dyDescent="0.25">
      <c r="A699" t="s">
        <v>142</v>
      </c>
      <c r="B699">
        <v>2.339</v>
      </c>
      <c r="C699" s="129">
        <v>252780</v>
      </c>
    </row>
    <row r="700" spans="1:3" outlineLevel="2" x14ac:dyDescent="0.25">
      <c r="A700" t="s">
        <v>142</v>
      </c>
      <c r="B700">
        <v>4.5389999999999997</v>
      </c>
      <c r="C700" s="129">
        <v>491076</v>
      </c>
    </row>
    <row r="701" spans="1:3" outlineLevel="2" x14ac:dyDescent="0.25">
      <c r="A701" t="s">
        <v>142</v>
      </c>
      <c r="B701">
        <v>3.524</v>
      </c>
      <c r="C701" s="129">
        <v>374918</v>
      </c>
    </row>
    <row r="702" spans="1:3" outlineLevel="2" x14ac:dyDescent="0.25">
      <c r="A702" t="s">
        <v>142</v>
      </c>
      <c r="B702">
        <v>5.569</v>
      </c>
      <c r="C702" s="129">
        <v>584852</v>
      </c>
    </row>
    <row r="703" spans="1:3" s="150" customFormat="1" outlineLevel="1" x14ac:dyDescent="0.25">
      <c r="A703" s="130" t="s">
        <v>620</v>
      </c>
      <c r="B703" s="150">
        <f>SUBTOTAL(9,B698:B702)</f>
        <v>17.805999999999997</v>
      </c>
      <c r="C703" s="129">
        <f>SUBTOTAL(9,C698:C702)</f>
        <v>1900721</v>
      </c>
    </row>
    <row r="704" spans="1:3" outlineLevel="2" x14ac:dyDescent="0.25">
      <c r="A704" t="s">
        <v>143</v>
      </c>
      <c r="B704">
        <v>24.373999999999999</v>
      </c>
      <c r="C704" s="129">
        <v>3106179</v>
      </c>
    </row>
    <row r="705" spans="1:3" outlineLevel="2" x14ac:dyDescent="0.25">
      <c r="A705" t="s">
        <v>143</v>
      </c>
      <c r="B705">
        <v>38.58</v>
      </c>
      <c r="C705" s="129">
        <v>4953702</v>
      </c>
    </row>
    <row r="706" spans="1:3" outlineLevel="2" x14ac:dyDescent="0.25">
      <c r="A706" t="s">
        <v>143</v>
      </c>
      <c r="B706">
        <v>45.405000000000001</v>
      </c>
      <c r="C706" s="129">
        <v>5899164</v>
      </c>
    </row>
    <row r="707" spans="1:3" outlineLevel="2" x14ac:dyDescent="0.25">
      <c r="A707" t="s">
        <v>143</v>
      </c>
      <c r="B707">
        <v>21.939</v>
      </c>
      <c r="C707" s="129">
        <v>2802201</v>
      </c>
    </row>
    <row r="708" spans="1:3" outlineLevel="2" x14ac:dyDescent="0.25">
      <c r="A708" t="s">
        <v>143</v>
      </c>
      <c r="B708">
        <v>55.078000000000003</v>
      </c>
      <c r="C708" s="129">
        <v>6949015</v>
      </c>
    </row>
    <row r="709" spans="1:3" s="150" customFormat="1" outlineLevel="1" x14ac:dyDescent="0.25">
      <c r="A709" s="130" t="s">
        <v>621</v>
      </c>
      <c r="B709" s="150">
        <f>SUBTOTAL(9,B704:B708)</f>
        <v>185.376</v>
      </c>
      <c r="C709" s="129">
        <f>SUBTOTAL(9,C704:C708)</f>
        <v>23710261</v>
      </c>
    </row>
    <row r="710" spans="1:3" outlineLevel="2" x14ac:dyDescent="0.25">
      <c r="A710" t="s">
        <v>339</v>
      </c>
      <c r="B710">
        <v>3.3380000000000001</v>
      </c>
      <c r="C710" s="129">
        <v>23787</v>
      </c>
    </row>
    <row r="711" spans="1:3" outlineLevel="2" x14ac:dyDescent="0.25">
      <c r="A711" t="s">
        <v>339</v>
      </c>
      <c r="B711">
        <v>2.4279999999999999</v>
      </c>
      <c r="C711" s="129">
        <v>17181</v>
      </c>
    </row>
    <row r="712" spans="1:3" outlineLevel="2" x14ac:dyDescent="0.25">
      <c r="A712" t="s">
        <v>339</v>
      </c>
      <c r="B712">
        <v>1.96</v>
      </c>
      <c r="C712" s="129">
        <v>13895</v>
      </c>
    </row>
    <row r="713" spans="1:3" outlineLevel="2" x14ac:dyDescent="0.25">
      <c r="A713" t="s">
        <v>339</v>
      </c>
      <c r="B713">
        <v>4.1130000000000004</v>
      </c>
      <c r="C713" s="129">
        <v>29104</v>
      </c>
    </row>
    <row r="714" spans="1:3" outlineLevel="2" x14ac:dyDescent="0.25">
      <c r="A714" t="s">
        <v>339</v>
      </c>
      <c r="B714">
        <v>1.0389999999999999</v>
      </c>
      <c r="C714" s="129">
        <v>7205</v>
      </c>
    </row>
    <row r="715" spans="1:3" s="150" customFormat="1" outlineLevel="1" x14ac:dyDescent="0.25">
      <c r="A715" s="130" t="s">
        <v>768</v>
      </c>
      <c r="B715" s="150">
        <f>SUBTOTAL(9,B710:B714)</f>
        <v>12.878</v>
      </c>
      <c r="C715" s="129">
        <f>SUBTOTAL(9,C710:C714)</f>
        <v>91172</v>
      </c>
    </row>
    <row r="716" spans="1:3" outlineLevel="2" x14ac:dyDescent="0.25">
      <c r="A716" t="s">
        <v>652</v>
      </c>
      <c r="B716">
        <v>74.572000000000003</v>
      </c>
      <c r="C716" s="129">
        <v>1175817</v>
      </c>
    </row>
    <row r="717" spans="1:3" outlineLevel="2" x14ac:dyDescent="0.25">
      <c r="A717" t="s">
        <v>652</v>
      </c>
      <c r="B717">
        <v>98.44</v>
      </c>
      <c r="C717" s="129">
        <v>1563359</v>
      </c>
    </row>
    <row r="718" spans="1:3" outlineLevel="2" x14ac:dyDescent="0.25">
      <c r="A718" t="s">
        <v>652</v>
      </c>
      <c r="B718">
        <v>126.864</v>
      </c>
      <c r="C718" s="129">
        <v>2048320</v>
      </c>
    </row>
    <row r="719" spans="1:3" outlineLevel="2" x14ac:dyDescent="0.25">
      <c r="A719" t="s">
        <v>652</v>
      </c>
      <c r="B719">
        <v>140.65799999999999</v>
      </c>
      <c r="C719" s="129">
        <v>2425826</v>
      </c>
    </row>
    <row r="720" spans="1:3" outlineLevel="2" x14ac:dyDescent="0.25">
      <c r="A720" t="s">
        <v>652</v>
      </c>
      <c r="B720">
        <v>104.238</v>
      </c>
      <c r="C720" s="129">
        <v>1839463</v>
      </c>
    </row>
    <row r="721" spans="1:3" s="150" customFormat="1" outlineLevel="1" x14ac:dyDescent="0.25">
      <c r="A721" s="130" t="s">
        <v>769</v>
      </c>
      <c r="B721" s="150">
        <f>SUBTOTAL(9,B716:B720)</f>
        <v>544.77199999999993</v>
      </c>
      <c r="C721" s="129">
        <f>SUBTOTAL(9,C716:C720)</f>
        <v>9052785</v>
      </c>
    </row>
    <row r="722" spans="1:3" outlineLevel="2" x14ac:dyDescent="0.25">
      <c r="A722" t="s">
        <v>458</v>
      </c>
      <c r="B722">
        <v>21.661000000000001</v>
      </c>
      <c r="C722" s="129">
        <v>393211</v>
      </c>
    </row>
    <row r="723" spans="1:3" outlineLevel="2" x14ac:dyDescent="0.25">
      <c r="A723" t="s">
        <v>458</v>
      </c>
      <c r="B723">
        <v>35.970999999999997</v>
      </c>
      <c r="C723" s="129">
        <v>643885</v>
      </c>
    </row>
    <row r="724" spans="1:3" outlineLevel="2" x14ac:dyDescent="0.25">
      <c r="A724" t="s">
        <v>458</v>
      </c>
      <c r="B724">
        <v>21.021999999999998</v>
      </c>
      <c r="C724" s="129">
        <v>381789</v>
      </c>
    </row>
    <row r="725" spans="1:3" outlineLevel="2" x14ac:dyDescent="0.25">
      <c r="A725" t="s">
        <v>458</v>
      </c>
      <c r="B725">
        <v>12.394</v>
      </c>
      <c r="C725" s="129">
        <v>226738</v>
      </c>
    </row>
    <row r="726" spans="1:3" outlineLevel="2" x14ac:dyDescent="0.25">
      <c r="A726" t="s">
        <v>458</v>
      </c>
      <c r="B726">
        <v>10.113</v>
      </c>
      <c r="C726" s="129">
        <v>186130</v>
      </c>
    </row>
    <row r="727" spans="1:3" s="150" customFormat="1" outlineLevel="1" x14ac:dyDescent="0.25">
      <c r="A727" s="130" t="s">
        <v>770</v>
      </c>
      <c r="B727" s="150">
        <f>SUBTOTAL(9,B722:B726)</f>
        <v>101.161</v>
      </c>
      <c r="C727" s="129">
        <f>SUBTOTAL(9,C722:C726)</f>
        <v>1831753</v>
      </c>
    </row>
    <row r="728" spans="1:3" outlineLevel="2" x14ac:dyDescent="0.25">
      <c r="A728" t="s">
        <v>486</v>
      </c>
      <c r="B728">
        <v>16.366</v>
      </c>
      <c r="C728" s="129">
        <v>424554</v>
      </c>
    </row>
    <row r="729" spans="1:3" outlineLevel="2" x14ac:dyDescent="0.25">
      <c r="A729" t="s">
        <v>486</v>
      </c>
      <c r="B729">
        <v>20.137</v>
      </c>
      <c r="C729" s="129">
        <v>515989</v>
      </c>
    </row>
    <row r="730" spans="1:3" outlineLevel="2" x14ac:dyDescent="0.25">
      <c r="A730" t="s">
        <v>486</v>
      </c>
      <c r="B730">
        <v>16.783999999999999</v>
      </c>
      <c r="C730" s="129">
        <v>435346</v>
      </c>
    </row>
    <row r="731" spans="1:3" outlineLevel="2" x14ac:dyDescent="0.25">
      <c r="A731" t="s">
        <v>486</v>
      </c>
      <c r="B731">
        <v>11.198</v>
      </c>
      <c r="C731" s="129">
        <v>296251</v>
      </c>
    </row>
    <row r="732" spans="1:3" outlineLevel="2" x14ac:dyDescent="0.25">
      <c r="A732" t="s">
        <v>486</v>
      </c>
      <c r="B732">
        <v>13.877000000000001</v>
      </c>
      <c r="C732" s="129">
        <v>358510</v>
      </c>
    </row>
    <row r="733" spans="1:3" s="150" customFormat="1" outlineLevel="1" x14ac:dyDescent="0.25">
      <c r="A733" s="130" t="s">
        <v>771</v>
      </c>
      <c r="B733" s="150">
        <f>SUBTOTAL(9,B728:B732)</f>
        <v>78.361999999999995</v>
      </c>
      <c r="C733" s="129">
        <f>SUBTOTAL(9,C728:C732)</f>
        <v>2030650</v>
      </c>
    </row>
    <row r="734" spans="1:3" outlineLevel="2" x14ac:dyDescent="0.25">
      <c r="A734" t="s">
        <v>536</v>
      </c>
      <c r="B734">
        <v>16.370999999999999</v>
      </c>
      <c r="C734" s="129">
        <v>510325</v>
      </c>
    </row>
    <row r="735" spans="1:3" outlineLevel="2" x14ac:dyDescent="0.25">
      <c r="A735" t="s">
        <v>536</v>
      </c>
      <c r="B735">
        <v>15.691000000000001</v>
      </c>
      <c r="C735" s="129">
        <v>475735</v>
      </c>
    </row>
    <row r="736" spans="1:3" outlineLevel="2" x14ac:dyDescent="0.25">
      <c r="A736" t="s">
        <v>536</v>
      </c>
      <c r="B736">
        <v>6.73</v>
      </c>
      <c r="C736" s="129">
        <v>198914</v>
      </c>
    </row>
    <row r="737" spans="1:3" outlineLevel="2" x14ac:dyDescent="0.25">
      <c r="A737" t="s">
        <v>536</v>
      </c>
      <c r="B737">
        <v>9.0229999999999997</v>
      </c>
      <c r="C737" s="129">
        <v>271774</v>
      </c>
    </row>
    <row r="738" spans="1:3" outlineLevel="2" x14ac:dyDescent="0.25">
      <c r="A738" t="s">
        <v>536</v>
      </c>
      <c r="B738">
        <v>8.7710000000000008</v>
      </c>
      <c r="C738" s="129">
        <v>261788</v>
      </c>
    </row>
    <row r="739" spans="1:3" s="150" customFormat="1" outlineLevel="1" x14ac:dyDescent="0.25">
      <c r="A739" s="130" t="s">
        <v>772</v>
      </c>
      <c r="B739" s="150">
        <f>SUBTOTAL(9,B734:B738)</f>
        <v>56.585999999999999</v>
      </c>
      <c r="C739" s="129">
        <f>SUBTOTAL(9,C734:C738)</f>
        <v>1718536</v>
      </c>
    </row>
    <row r="740" spans="1:3" outlineLevel="2" x14ac:dyDescent="0.25">
      <c r="A740" t="s">
        <v>416</v>
      </c>
      <c r="B740">
        <v>7.93</v>
      </c>
      <c r="C740" s="129">
        <v>236153</v>
      </c>
    </row>
    <row r="741" spans="1:3" outlineLevel="2" x14ac:dyDescent="0.25">
      <c r="A741" t="s">
        <v>416</v>
      </c>
      <c r="B741">
        <v>1.968</v>
      </c>
      <c r="C741" s="129">
        <v>60434</v>
      </c>
    </row>
    <row r="742" spans="1:3" outlineLevel="2" x14ac:dyDescent="0.25">
      <c r="A742" t="s">
        <v>416</v>
      </c>
      <c r="B742">
        <v>1.732</v>
      </c>
      <c r="C742" s="129">
        <v>53213</v>
      </c>
    </row>
    <row r="743" spans="1:3" outlineLevel="2" x14ac:dyDescent="0.25">
      <c r="A743" t="s">
        <v>416</v>
      </c>
      <c r="B743">
        <v>3.0590000000000002</v>
      </c>
      <c r="C743" s="129">
        <v>94340</v>
      </c>
    </row>
    <row r="744" spans="1:3" outlineLevel="2" x14ac:dyDescent="0.25">
      <c r="A744" t="s">
        <v>416</v>
      </c>
      <c r="B744">
        <v>5.8719999999999999</v>
      </c>
      <c r="C744" s="129">
        <v>180096</v>
      </c>
    </row>
    <row r="745" spans="1:3" s="150" customFormat="1" outlineLevel="1" x14ac:dyDescent="0.25">
      <c r="A745" s="130" t="s">
        <v>773</v>
      </c>
      <c r="B745" s="150">
        <f>SUBTOTAL(9,B740:B744)</f>
        <v>20.561</v>
      </c>
      <c r="C745" s="129">
        <f>SUBTOTAL(9,C740:C744)</f>
        <v>624236</v>
      </c>
    </row>
    <row r="746" spans="1:3" outlineLevel="2" x14ac:dyDescent="0.25">
      <c r="A746" t="s">
        <v>372</v>
      </c>
      <c r="B746">
        <v>33.481000000000002</v>
      </c>
      <c r="C746" s="129">
        <v>656548</v>
      </c>
    </row>
    <row r="747" spans="1:3" outlineLevel="2" x14ac:dyDescent="0.25">
      <c r="A747" t="s">
        <v>372</v>
      </c>
      <c r="B747">
        <v>39.253999999999998</v>
      </c>
      <c r="C747" s="129">
        <v>766334</v>
      </c>
    </row>
    <row r="748" spans="1:3" outlineLevel="2" x14ac:dyDescent="0.25">
      <c r="A748" t="s">
        <v>372</v>
      </c>
      <c r="B748">
        <v>22.780999999999999</v>
      </c>
      <c r="C748" s="129">
        <v>457092</v>
      </c>
    </row>
    <row r="749" spans="1:3" outlineLevel="2" x14ac:dyDescent="0.25">
      <c r="A749" t="s">
        <v>372</v>
      </c>
      <c r="B749">
        <v>27.984000000000002</v>
      </c>
      <c r="C749" s="129">
        <v>559881</v>
      </c>
    </row>
    <row r="750" spans="1:3" outlineLevel="2" x14ac:dyDescent="0.25">
      <c r="A750" t="s">
        <v>372</v>
      </c>
      <c r="B750">
        <v>23.946999999999999</v>
      </c>
      <c r="C750" s="129">
        <v>470634</v>
      </c>
    </row>
    <row r="751" spans="1:3" s="150" customFormat="1" outlineLevel="1" x14ac:dyDescent="0.25">
      <c r="A751" s="130" t="s">
        <v>774</v>
      </c>
      <c r="B751" s="150">
        <f>SUBTOTAL(9,B746:B750)</f>
        <v>147.447</v>
      </c>
      <c r="C751" s="129">
        <f>SUBTOTAL(9,C746:C750)</f>
        <v>2910489</v>
      </c>
    </row>
    <row r="752" spans="1:3" outlineLevel="2" x14ac:dyDescent="0.25">
      <c r="A752" t="s">
        <v>417</v>
      </c>
      <c r="B752">
        <v>29.242999999999999</v>
      </c>
      <c r="C752" s="129">
        <v>797109</v>
      </c>
    </row>
    <row r="753" spans="1:3" outlineLevel="2" x14ac:dyDescent="0.25">
      <c r="A753" t="s">
        <v>417</v>
      </c>
      <c r="B753">
        <v>25.939</v>
      </c>
      <c r="C753" s="129">
        <v>713655</v>
      </c>
    </row>
    <row r="754" spans="1:3" outlineLevel="2" x14ac:dyDescent="0.25">
      <c r="A754" t="s">
        <v>417</v>
      </c>
      <c r="B754">
        <v>27.059000000000001</v>
      </c>
      <c r="C754" s="129">
        <v>749448</v>
      </c>
    </row>
    <row r="755" spans="1:3" outlineLevel="2" x14ac:dyDescent="0.25">
      <c r="A755" t="s">
        <v>417</v>
      </c>
      <c r="B755">
        <v>18.202000000000002</v>
      </c>
      <c r="C755" s="129">
        <v>502148</v>
      </c>
    </row>
    <row r="756" spans="1:3" outlineLevel="2" x14ac:dyDescent="0.25">
      <c r="A756" t="s">
        <v>417</v>
      </c>
      <c r="B756">
        <v>35.756</v>
      </c>
      <c r="C756" s="129">
        <v>980044</v>
      </c>
    </row>
    <row r="757" spans="1:3" s="150" customFormat="1" outlineLevel="1" x14ac:dyDescent="0.25">
      <c r="A757" s="130" t="s">
        <v>775</v>
      </c>
      <c r="B757" s="150">
        <f>SUBTOTAL(9,B752:B756)</f>
        <v>136.19900000000001</v>
      </c>
      <c r="C757" s="129">
        <f>SUBTOTAL(9,C752:C756)</f>
        <v>3742404</v>
      </c>
    </row>
    <row r="758" spans="1:3" outlineLevel="2" x14ac:dyDescent="0.25">
      <c r="A758" t="s">
        <v>418</v>
      </c>
      <c r="B758">
        <v>19.212</v>
      </c>
      <c r="C758" s="129">
        <v>1789011</v>
      </c>
    </row>
    <row r="759" spans="1:3" outlineLevel="2" x14ac:dyDescent="0.25">
      <c r="A759" t="s">
        <v>418</v>
      </c>
      <c r="B759">
        <v>6.6529999999999996</v>
      </c>
      <c r="C759" s="129">
        <v>636054</v>
      </c>
    </row>
    <row r="760" spans="1:3" outlineLevel="2" x14ac:dyDescent="0.25">
      <c r="A760" t="s">
        <v>418</v>
      </c>
      <c r="B760">
        <v>7.0250000000000004</v>
      </c>
      <c r="C760" s="129">
        <v>678841</v>
      </c>
    </row>
    <row r="761" spans="1:3" outlineLevel="2" x14ac:dyDescent="0.25">
      <c r="A761" t="s">
        <v>418</v>
      </c>
      <c r="B761">
        <v>13.127000000000001</v>
      </c>
      <c r="C761" s="129">
        <v>1289381</v>
      </c>
    </row>
    <row r="762" spans="1:3" outlineLevel="2" x14ac:dyDescent="0.25">
      <c r="A762" t="s">
        <v>418</v>
      </c>
      <c r="B762">
        <v>10.223000000000001</v>
      </c>
      <c r="C762" s="129">
        <v>981395</v>
      </c>
    </row>
    <row r="763" spans="1:3" s="150" customFormat="1" outlineLevel="1" x14ac:dyDescent="0.25">
      <c r="A763" s="130" t="s">
        <v>776</v>
      </c>
      <c r="B763" s="150">
        <f>SUBTOTAL(9,B758:B762)</f>
        <v>56.24</v>
      </c>
      <c r="C763" s="129">
        <f>SUBTOTAL(9,C758:C762)</f>
        <v>5374682</v>
      </c>
    </row>
    <row r="764" spans="1:3" outlineLevel="2" x14ac:dyDescent="0.25">
      <c r="A764" t="s">
        <v>14</v>
      </c>
      <c r="B764">
        <v>30.75</v>
      </c>
      <c r="C764" s="129">
        <v>3263197</v>
      </c>
    </row>
    <row r="765" spans="1:3" outlineLevel="2" x14ac:dyDescent="0.25">
      <c r="A765" t="s">
        <v>14</v>
      </c>
      <c r="B765">
        <v>98.692999999999998</v>
      </c>
      <c r="C765" s="129">
        <v>10721105</v>
      </c>
    </row>
    <row r="766" spans="1:3" outlineLevel="2" x14ac:dyDescent="0.25">
      <c r="A766" t="s">
        <v>14</v>
      </c>
      <c r="B766">
        <v>62.072000000000003</v>
      </c>
      <c r="C766" s="129">
        <v>6783697</v>
      </c>
    </row>
    <row r="767" spans="1:3" outlineLevel="2" x14ac:dyDescent="0.25">
      <c r="A767" t="s">
        <v>14</v>
      </c>
      <c r="B767">
        <v>20.151</v>
      </c>
      <c r="C767" s="129">
        <v>2125100</v>
      </c>
    </row>
    <row r="768" spans="1:3" outlineLevel="2" x14ac:dyDescent="0.25">
      <c r="A768" t="s">
        <v>14</v>
      </c>
      <c r="B768">
        <v>58.942999999999998</v>
      </c>
      <c r="C768" s="129">
        <v>6144283</v>
      </c>
    </row>
    <row r="769" spans="1:3" s="150" customFormat="1" outlineLevel="1" x14ac:dyDescent="0.25">
      <c r="A769" s="130" t="s">
        <v>622</v>
      </c>
      <c r="B769" s="150">
        <f>SUBTOTAL(9,B764:B768)</f>
        <v>270.60899999999998</v>
      </c>
      <c r="C769" s="129">
        <f>SUBTOTAL(9,C764:C768)</f>
        <v>29037382</v>
      </c>
    </row>
    <row r="770" spans="1:3" outlineLevel="2" x14ac:dyDescent="0.25">
      <c r="A770" t="s">
        <v>278</v>
      </c>
      <c r="B770">
        <v>24.117000000000001</v>
      </c>
      <c r="C770" s="129">
        <v>2016584</v>
      </c>
    </row>
    <row r="771" spans="1:3" outlineLevel="2" x14ac:dyDescent="0.25">
      <c r="A771" t="s">
        <v>278</v>
      </c>
      <c r="B771">
        <v>16.812999999999999</v>
      </c>
      <c r="C771" s="129">
        <v>1401155</v>
      </c>
    </row>
    <row r="772" spans="1:3" outlineLevel="2" x14ac:dyDescent="0.25">
      <c r="A772" t="s">
        <v>278</v>
      </c>
      <c r="B772">
        <v>16.266999999999999</v>
      </c>
      <c r="C772" s="129">
        <v>1357841</v>
      </c>
    </row>
    <row r="773" spans="1:3" outlineLevel="2" x14ac:dyDescent="0.25">
      <c r="A773" t="s">
        <v>278</v>
      </c>
      <c r="B773">
        <v>9.3249999999999993</v>
      </c>
      <c r="C773" s="129">
        <v>776921</v>
      </c>
    </row>
    <row r="774" spans="1:3" outlineLevel="2" x14ac:dyDescent="0.25">
      <c r="A774" t="s">
        <v>278</v>
      </c>
      <c r="B774">
        <v>50.088999999999999</v>
      </c>
      <c r="C774" s="129">
        <v>4168485</v>
      </c>
    </row>
    <row r="775" spans="1:3" s="150" customFormat="1" outlineLevel="1" x14ac:dyDescent="0.25">
      <c r="A775" s="130" t="s">
        <v>777</v>
      </c>
      <c r="B775" s="150">
        <f>SUBTOTAL(9,B770:B774)</f>
        <v>116.611</v>
      </c>
      <c r="C775" s="129">
        <f>SUBTOTAL(9,C770:C774)</f>
        <v>9720986</v>
      </c>
    </row>
    <row r="776" spans="1:3" outlineLevel="2" x14ac:dyDescent="0.25">
      <c r="A776" t="s">
        <v>419</v>
      </c>
      <c r="B776">
        <v>14.364000000000001</v>
      </c>
      <c r="C776" s="129">
        <v>2883732</v>
      </c>
    </row>
    <row r="777" spans="1:3" outlineLevel="2" x14ac:dyDescent="0.25">
      <c r="A777" t="s">
        <v>419</v>
      </c>
      <c r="B777">
        <v>8.3680000000000003</v>
      </c>
      <c r="C777" s="129">
        <v>1656820</v>
      </c>
    </row>
    <row r="778" spans="1:3" outlineLevel="2" x14ac:dyDescent="0.25">
      <c r="A778" t="s">
        <v>419</v>
      </c>
      <c r="B778">
        <v>14.131</v>
      </c>
      <c r="C778" s="129">
        <v>2764667</v>
      </c>
    </row>
    <row r="779" spans="1:3" outlineLevel="2" x14ac:dyDescent="0.25">
      <c r="A779" t="s">
        <v>419</v>
      </c>
      <c r="B779">
        <v>37.122</v>
      </c>
      <c r="C779" s="129">
        <v>8130916</v>
      </c>
    </row>
    <row r="780" spans="1:3" outlineLevel="2" x14ac:dyDescent="0.25">
      <c r="A780" t="s">
        <v>419</v>
      </c>
      <c r="B780">
        <v>27.914000000000001</v>
      </c>
      <c r="C780" s="129">
        <v>5728597</v>
      </c>
    </row>
    <row r="781" spans="1:3" s="150" customFormat="1" outlineLevel="1" x14ac:dyDescent="0.25">
      <c r="A781" s="130" t="s">
        <v>778</v>
      </c>
      <c r="B781" s="150">
        <f>SUBTOTAL(9,B776:B780)</f>
        <v>101.899</v>
      </c>
      <c r="C781" s="129">
        <f>SUBTOTAL(9,C776:C780)</f>
        <v>21164732</v>
      </c>
    </row>
    <row r="782" spans="1:3" outlineLevel="2" x14ac:dyDescent="0.25">
      <c r="A782" t="s">
        <v>561</v>
      </c>
      <c r="B782">
        <v>224.84</v>
      </c>
      <c r="C782" s="129">
        <v>15009971</v>
      </c>
    </row>
    <row r="783" spans="1:3" outlineLevel="2" x14ac:dyDescent="0.25">
      <c r="A783" t="s">
        <v>561</v>
      </c>
      <c r="B783">
        <v>54.545999999999999</v>
      </c>
      <c r="C783" s="129">
        <v>3817560</v>
      </c>
    </row>
    <row r="784" spans="1:3" outlineLevel="2" x14ac:dyDescent="0.25">
      <c r="A784" t="s">
        <v>561</v>
      </c>
      <c r="B784">
        <v>104.521</v>
      </c>
      <c r="C784" s="129">
        <v>7265506</v>
      </c>
    </row>
    <row r="785" spans="1:3" outlineLevel="2" x14ac:dyDescent="0.25">
      <c r="A785" t="s">
        <v>561</v>
      </c>
      <c r="B785">
        <v>90.47</v>
      </c>
      <c r="C785" s="129">
        <v>6463946</v>
      </c>
    </row>
    <row r="786" spans="1:3" outlineLevel="2" x14ac:dyDescent="0.25">
      <c r="A786" t="s">
        <v>561</v>
      </c>
      <c r="B786">
        <v>40.295999999999999</v>
      </c>
      <c r="C786" s="129">
        <v>2969511</v>
      </c>
    </row>
    <row r="787" spans="1:3" s="150" customFormat="1" outlineLevel="1" x14ac:dyDescent="0.25">
      <c r="A787" s="130" t="s">
        <v>779</v>
      </c>
      <c r="B787" s="150">
        <f>SUBTOTAL(9,B782:B786)</f>
        <v>514.67300000000012</v>
      </c>
      <c r="C787" s="129">
        <f>SUBTOTAL(9,C782:C786)</f>
        <v>35526494</v>
      </c>
    </row>
    <row r="788" spans="1:3" outlineLevel="2" x14ac:dyDescent="0.25">
      <c r="A788" t="s">
        <v>304</v>
      </c>
      <c r="B788">
        <v>2.137</v>
      </c>
      <c r="C788" s="129">
        <v>305424</v>
      </c>
    </row>
    <row r="789" spans="1:3" outlineLevel="2" x14ac:dyDescent="0.25">
      <c r="A789" t="s">
        <v>304</v>
      </c>
      <c r="B789">
        <v>2.7650000000000001</v>
      </c>
      <c r="C789" s="129">
        <v>389119</v>
      </c>
    </row>
    <row r="790" spans="1:3" outlineLevel="2" x14ac:dyDescent="0.25">
      <c r="A790" t="s">
        <v>304</v>
      </c>
      <c r="B790">
        <v>9.0239999999999991</v>
      </c>
      <c r="C790" s="129">
        <v>1314613</v>
      </c>
    </row>
    <row r="791" spans="1:3" outlineLevel="2" x14ac:dyDescent="0.25">
      <c r="A791" t="s">
        <v>304</v>
      </c>
      <c r="B791">
        <v>3.891</v>
      </c>
      <c r="C791" s="129">
        <v>606556</v>
      </c>
    </row>
    <row r="792" spans="1:3" outlineLevel="2" x14ac:dyDescent="0.25">
      <c r="A792" t="s">
        <v>304</v>
      </c>
      <c r="B792">
        <v>6.1459999999999999</v>
      </c>
      <c r="C792" s="129">
        <v>926302</v>
      </c>
    </row>
    <row r="793" spans="1:3" s="150" customFormat="1" outlineLevel="1" x14ac:dyDescent="0.25">
      <c r="A793" s="130" t="s">
        <v>780</v>
      </c>
      <c r="B793" s="150">
        <f>SUBTOTAL(9,B788:B792)</f>
        <v>23.963000000000001</v>
      </c>
      <c r="C793" s="129">
        <f>SUBTOTAL(9,C788:C792)</f>
        <v>3542014</v>
      </c>
    </row>
    <row r="794" spans="1:3" outlineLevel="2" x14ac:dyDescent="0.25">
      <c r="A794" t="s">
        <v>487</v>
      </c>
      <c r="B794">
        <v>19.710999999999999</v>
      </c>
      <c r="C794" s="129">
        <v>338490</v>
      </c>
    </row>
    <row r="795" spans="1:3" outlineLevel="2" x14ac:dyDescent="0.25">
      <c r="A795" t="s">
        <v>487</v>
      </c>
      <c r="B795">
        <v>7.242</v>
      </c>
      <c r="C795" s="129">
        <v>124514</v>
      </c>
    </row>
    <row r="796" spans="1:3" outlineLevel="2" x14ac:dyDescent="0.25">
      <c r="A796" t="s">
        <v>487</v>
      </c>
      <c r="B796">
        <v>12.698</v>
      </c>
      <c r="C796" s="129">
        <v>222174</v>
      </c>
    </row>
    <row r="797" spans="1:3" outlineLevel="2" x14ac:dyDescent="0.25">
      <c r="A797" t="s">
        <v>487</v>
      </c>
      <c r="B797">
        <v>4.1079999999999997</v>
      </c>
      <c r="C797" s="129">
        <v>71670</v>
      </c>
    </row>
    <row r="798" spans="1:3" outlineLevel="2" x14ac:dyDescent="0.25">
      <c r="A798" t="s">
        <v>487</v>
      </c>
      <c r="B798">
        <v>5.444</v>
      </c>
      <c r="C798" s="129">
        <v>92699</v>
      </c>
    </row>
    <row r="799" spans="1:3" s="150" customFormat="1" outlineLevel="1" x14ac:dyDescent="0.25">
      <c r="A799" s="130" t="s">
        <v>781</v>
      </c>
      <c r="B799" s="150">
        <f>SUBTOTAL(9,B794:B798)</f>
        <v>49.202999999999996</v>
      </c>
      <c r="C799" s="129">
        <f>SUBTOTAL(9,C794:C798)</f>
        <v>849547</v>
      </c>
    </row>
    <row r="800" spans="1:3" outlineLevel="2" x14ac:dyDescent="0.25">
      <c r="A800" t="s">
        <v>305</v>
      </c>
      <c r="B800">
        <v>11.465999999999999</v>
      </c>
      <c r="C800" s="129">
        <v>1485691</v>
      </c>
    </row>
    <row r="801" spans="1:3" outlineLevel="2" x14ac:dyDescent="0.25">
      <c r="A801" t="s">
        <v>305</v>
      </c>
      <c r="B801">
        <v>14.167</v>
      </c>
      <c r="C801" s="129">
        <v>1815852</v>
      </c>
    </row>
    <row r="802" spans="1:3" outlineLevel="2" x14ac:dyDescent="0.25">
      <c r="A802" t="s">
        <v>305</v>
      </c>
      <c r="B802">
        <v>12.592000000000001</v>
      </c>
      <c r="C802" s="129">
        <v>1634764</v>
      </c>
    </row>
    <row r="803" spans="1:3" outlineLevel="2" x14ac:dyDescent="0.25">
      <c r="A803" t="s">
        <v>305</v>
      </c>
      <c r="B803">
        <v>13.013</v>
      </c>
      <c r="C803" s="129">
        <v>1716765</v>
      </c>
    </row>
    <row r="804" spans="1:3" outlineLevel="2" x14ac:dyDescent="0.25">
      <c r="A804" t="s">
        <v>305</v>
      </c>
      <c r="B804">
        <v>16.986999999999998</v>
      </c>
      <c r="C804" s="129">
        <v>2214135</v>
      </c>
    </row>
    <row r="805" spans="1:3" s="150" customFormat="1" outlineLevel="1" x14ac:dyDescent="0.25">
      <c r="A805" s="130" t="s">
        <v>782</v>
      </c>
      <c r="B805" s="150">
        <f>SUBTOTAL(9,B800:B804)</f>
        <v>68.224999999999994</v>
      </c>
      <c r="C805" s="129">
        <f>SUBTOTAL(9,C800:C804)</f>
        <v>8867207</v>
      </c>
    </row>
    <row r="806" spans="1:3" outlineLevel="2" x14ac:dyDescent="0.25">
      <c r="A806" t="s">
        <v>15</v>
      </c>
      <c r="B806">
        <v>47.042000000000002</v>
      </c>
      <c r="C806" s="129">
        <v>6760381</v>
      </c>
    </row>
    <row r="807" spans="1:3" outlineLevel="2" x14ac:dyDescent="0.25">
      <c r="A807" t="s">
        <v>15</v>
      </c>
      <c r="B807">
        <v>36.314999999999998</v>
      </c>
      <c r="C807" s="129">
        <v>5248695</v>
      </c>
    </row>
    <row r="808" spans="1:3" outlineLevel="2" x14ac:dyDescent="0.25">
      <c r="A808" t="s">
        <v>15</v>
      </c>
      <c r="B808">
        <v>41.392000000000003</v>
      </c>
      <c r="C808" s="129">
        <v>6030739</v>
      </c>
    </row>
    <row r="809" spans="1:3" outlineLevel="2" x14ac:dyDescent="0.25">
      <c r="A809" t="s">
        <v>15</v>
      </c>
      <c r="B809">
        <v>59.360999999999997</v>
      </c>
      <c r="C809" s="129">
        <v>8561433</v>
      </c>
    </row>
    <row r="810" spans="1:3" outlineLevel="2" x14ac:dyDescent="0.25">
      <c r="A810" t="s">
        <v>15</v>
      </c>
      <c r="B810">
        <v>96.256</v>
      </c>
      <c r="C810" s="129">
        <v>13660309</v>
      </c>
    </row>
    <row r="811" spans="1:3" s="150" customFormat="1" outlineLevel="1" x14ac:dyDescent="0.25">
      <c r="A811" s="130" t="s">
        <v>623</v>
      </c>
      <c r="B811" s="150">
        <f>SUBTOTAL(9,B806:B810)</f>
        <v>280.36599999999999</v>
      </c>
      <c r="C811" s="129">
        <f>SUBTOTAL(9,C806:C810)</f>
        <v>40261557</v>
      </c>
    </row>
    <row r="812" spans="1:3" outlineLevel="2" x14ac:dyDescent="0.25">
      <c r="A812" t="s">
        <v>488</v>
      </c>
      <c r="B812">
        <v>96.716999999999999</v>
      </c>
      <c r="C812" s="129">
        <v>2425767</v>
      </c>
    </row>
    <row r="813" spans="1:3" outlineLevel="2" x14ac:dyDescent="0.25">
      <c r="A813" t="s">
        <v>488</v>
      </c>
      <c r="B813">
        <v>76.56</v>
      </c>
      <c r="C813" s="129">
        <v>1966838</v>
      </c>
    </row>
    <row r="814" spans="1:3" outlineLevel="2" x14ac:dyDescent="0.25">
      <c r="A814" t="s">
        <v>488</v>
      </c>
      <c r="B814">
        <v>41.683</v>
      </c>
      <c r="C814" s="129">
        <v>1111099</v>
      </c>
    </row>
    <row r="815" spans="1:3" outlineLevel="2" x14ac:dyDescent="0.25">
      <c r="A815" t="s">
        <v>488</v>
      </c>
      <c r="B815">
        <v>16.698</v>
      </c>
      <c r="C815" s="129">
        <v>457107</v>
      </c>
    </row>
    <row r="816" spans="1:3" outlineLevel="2" x14ac:dyDescent="0.25">
      <c r="A816" t="s">
        <v>488</v>
      </c>
      <c r="B816">
        <v>22.448</v>
      </c>
      <c r="C816" s="129">
        <v>601198</v>
      </c>
    </row>
    <row r="817" spans="1:3" s="150" customFormat="1" outlineLevel="1" x14ac:dyDescent="0.25">
      <c r="A817" s="130" t="s">
        <v>783</v>
      </c>
      <c r="B817" s="150">
        <f>SUBTOTAL(9,B812:B816)</f>
        <v>254.10599999999999</v>
      </c>
      <c r="C817" s="129">
        <f>SUBTOTAL(9,C812:C816)</f>
        <v>6562009</v>
      </c>
    </row>
    <row r="818" spans="1:3" outlineLevel="2" x14ac:dyDescent="0.25">
      <c r="A818" t="s">
        <v>420</v>
      </c>
      <c r="B818">
        <v>98.433000000000007</v>
      </c>
      <c r="C818" s="129">
        <v>5711445</v>
      </c>
    </row>
    <row r="819" spans="1:3" outlineLevel="2" x14ac:dyDescent="0.25">
      <c r="A819" t="s">
        <v>420</v>
      </c>
      <c r="B819">
        <v>53.161999999999999</v>
      </c>
      <c r="C819" s="129">
        <v>3277400</v>
      </c>
    </row>
    <row r="820" spans="1:3" outlineLevel="2" x14ac:dyDescent="0.25">
      <c r="A820" t="s">
        <v>420</v>
      </c>
      <c r="B820">
        <v>23.646999999999998</v>
      </c>
      <c r="C820" s="129">
        <v>1517692</v>
      </c>
    </row>
    <row r="821" spans="1:3" outlineLevel="2" x14ac:dyDescent="0.25">
      <c r="A821" t="s">
        <v>420</v>
      </c>
      <c r="B821">
        <v>20.966000000000001</v>
      </c>
      <c r="C821" s="129">
        <v>1359848</v>
      </c>
    </row>
    <row r="822" spans="1:3" outlineLevel="2" x14ac:dyDescent="0.25">
      <c r="A822" t="s">
        <v>420</v>
      </c>
      <c r="B822">
        <v>20.501999999999999</v>
      </c>
      <c r="C822" s="129">
        <v>1361603</v>
      </c>
    </row>
    <row r="823" spans="1:3" s="150" customFormat="1" outlineLevel="1" x14ac:dyDescent="0.25">
      <c r="A823" s="130" t="s">
        <v>784</v>
      </c>
      <c r="B823" s="150">
        <f>SUBTOTAL(9,B818:B822)</f>
        <v>216.71</v>
      </c>
      <c r="C823" s="129">
        <f>SUBTOTAL(9,C818:C822)</f>
        <v>13227988</v>
      </c>
    </row>
    <row r="824" spans="1:3" outlineLevel="2" x14ac:dyDescent="0.25">
      <c r="A824" t="s">
        <v>537</v>
      </c>
      <c r="B824">
        <v>20.366</v>
      </c>
      <c r="C824" s="129">
        <v>389818</v>
      </c>
    </row>
    <row r="825" spans="1:3" outlineLevel="2" x14ac:dyDescent="0.25">
      <c r="A825" t="s">
        <v>537</v>
      </c>
      <c r="B825">
        <v>11.331</v>
      </c>
      <c r="C825" s="129">
        <v>221324</v>
      </c>
    </row>
    <row r="826" spans="1:3" outlineLevel="2" x14ac:dyDescent="0.25">
      <c r="A826" t="s">
        <v>537</v>
      </c>
      <c r="B826">
        <v>13.428000000000001</v>
      </c>
      <c r="C826" s="129">
        <v>261076</v>
      </c>
    </row>
    <row r="827" spans="1:3" outlineLevel="2" x14ac:dyDescent="0.25">
      <c r="A827" t="s">
        <v>537</v>
      </c>
      <c r="B827">
        <v>15.978</v>
      </c>
      <c r="C827" s="129">
        <v>308149</v>
      </c>
    </row>
    <row r="828" spans="1:3" outlineLevel="2" x14ac:dyDescent="0.25">
      <c r="A828" t="s">
        <v>537</v>
      </c>
      <c r="B828">
        <v>11.201000000000001</v>
      </c>
      <c r="C828" s="129">
        <v>220057</v>
      </c>
    </row>
    <row r="829" spans="1:3" s="150" customFormat="1" outlineLevel="1" x14ac:dyDescent="0.25">
      <c r="A829" s="130" t="s">
        <v>785</v>
      </c>
      <c r="B829" s="150">
        <f>SUBTOTAL(9,B824:B828)</f>
        <v>72.304000000000002</v>
      </c>
      <c r="C829" s="129">
        <f>SUBTOTAL(9,C824:C828)</f>
        <v>1400424</v>
      </c>
    </row>
    <row r="830" spans="1:3" outlineLevel="2" x14ac:dyDescent="0.25">
      <c r="A830" t="s">
        <v>306</v>
      </c>
      <c r="B830">
        <v>1.1619999999999999</v>
      </c>
      <c r="C830" s="129">
        <v>159659</v>
      </c>
    </row>
    <row r="831" spans="1:3" outlineLevel="2" x14ac:dyDescent="0.25">
      <c r="A831" t="s">
        <v>306</v>
      </c>
      <c r="B831">
        <v>1.1950000000000001</v>
      </c>
      <c r="C831" s="129">
        <v>162146</v>
      </c>
    </row>
    <row r="832" spans="1:3" outlineLevel="2" x14ac:dyDescent="0.25">
      <c r="A832" t="s">
        <v>306</v>
      </c>
      <c r="B832">
        <v>3.1190000000000002</v>
      </c>
      <c r="C832" s="129">
        <v>423441</v>
      </c>
    </row>
    <row r="833" spans="1:3" outlineLevel="2" x14ac:dyDescent="0.25">
      <c r="A833" t="s">
        <v>306</v>
      </c>
      <c r="B833">
        <v>2.6070000000000002</v>
      </c>
      <c r="C833" s="129">
        <v>370754</v>
      </c>
    </row>
    <row r="834" spans="1:3" outlineLevel="2" x14ac:dyDescent="0.25">
      <c r="A834" t="s">
        <v>306</v>
      </c>
      <c r="B834">
        <v>2.8490000000000002</v>
      </c>
      <c r="C834" s="129">
        <v>397010</v>
      </c>
    </row>
    <row r="835" spans="1:3" s="150" customFormat="1" outlineLevel="1" x14ac:dyDescent="0.25">
      <c r="A835" s="130" t="s">
        <v>786</v>
      </c>
      <c r="B835" s="150">
        <f>SUBTOTAL(9,B830:B834)</f>
        <v>10.932000000000002</v>
      </c>
      <c r="C835" s="129">
        <f>SUBTOTAL(9,C830:C834)</f>
        <v>1513010</v>
      </c>
    </row>
    <row r="836" spans="1:3" outlineLevel="2" x14ac:dyDescent="0.25">
      <c r="A836" t="s">
        <v>279</v>
      </c>
      <c r="B836">
        <v>21.02</v>
      </c>
      <c r="C836" s="129">
        <v>1991528</v>
      </c>
    </row>
    <row r="837" spans="1:3" outlineLevel="2" x14ac:dyDescent="0.25">
      <c r="A837" t="s">
        <v>279</v>
      </c>
      <c r="B837">
        <v>15.753</v>
      </c>
      <c r="C837" s="129">
        <v>1487534</v>
      </c>
    </row>
    <row r="838" spans="1:3" outlineLevel="2" x14ac:dyDescent="0.25">
      <c r="A838" t="s">
        <v>279</v>
      </c>
      <c r="B838">
        <v>35.122999999999998</v>
      </c>
      <c r="C838" s="129">
        <v>3324063</v>
      </c>
    </row>
    <row r="839" spans="1:3" outlineLevel="2" x14ac:dyDescent="0.25">
      <c r="A839" t="s">
        <v>279</v>
      </c>
      <c r="B839">
        <v>18.071000000000002</v>
      </c>
      <c r="C839" s="129">
        <v>1686836</v>
      </c>
    </row>
    <row r="840" spans="1:3" outlineLevel="2" x14ac:dyDescent="0.25">
      <c r="A840" t="s">
        <v>279</v>
      </c>
      <c r="B840">
        <v>22.962</v>
      </c>
      <c r="C840" s="129">
        <v>2134638</v>
      </c>
    </row>
    <row r="841" spans="1:3" s="150" customFormat="1" outlineLevel="1" x14ac:dyDescent="0.25">
      <c r="A841" s="130" t="s">
        <v>787</v>
      </c>
      <c r="B841" s="150">
        <f>SUBTOTAL(9,B836:B840)</f>
        <v>112.92899999999999</v>
      </c>
      <c r="C841" s="129">
        <f>SUBTOTAL(9,C836:C840)</f>
        <v>10624599</v>
      </c>
    </row>
    <row r="842" spans="1:3" outlineLevel="2" x14ac:dyDescent="0.25">
      <c r="A842" t="s">
        <v>464</v>
      </c>
      <c r="B842">
        <v>104.842</v>
      </c>
      <c r="C842" s="129">
        <v>1828675</v>
      </c>
    </row>
    <row r="843" spans="1:3" outlineLevel="2" x14ac:dyDescent="0.25">
      <c r="A843" t="s">
        <v>464</v>
      </c>
      <c r="B843">
        <v>167.947</v>
      </c>
      <c r="C843" s="129">
        <v>3017095</v>
      </c>
    </row>
    <row r="844" spans="1:3" outlineLevel="2" x14ac:dyDescent="0.25">
      <c r="A844" t="s">
        <v>464</v>
      </c>
      <c r="B844">
        <v>104.991</v>
      </c>
      <c r="C844" s="129">
        <v>1935218</v>
      </c>
    </row>
    <row r="845" spans="1:3" outlineLevel="2" x14ac:dyDescent="0.25">
      <c r="A845" t="s">
        <v>464</v>
      </c>
      <c r="B845">
        <v>162.14400000000001</v>
      </c>
      <c r="C845" s="129">
        <v>3121949</v>
      </c>
    </row>
    <row r="846" spans="1:3" outlineLevel="2" x14ac:dyDescent="0.25">
      <c r="A846" t="s">
        <v>464</v>
      </c>
      <c r="B846">
        <v>78.094999999999999</v>
      </c>
      <c r="C846" s="129">
        <v>1501087</v>
      </c>
    </row>
    <row r="847" spans="1:3" s="150" customFormat="1" outlineLevel="1" x14ac:dyDescent="0.25">
      <c r="A847" s="130" t="s">
        <v>788</v>
      </c>
      <c r="B847" s="150">
        <f>SUBTOTAL(9,B842:B846)</f>
        <v>618.01900000000001</v>
      </c>
      <c r="C847" s="129">
        <f>SUBTOTAL(9,C842:C846)</f>
        <v>11404024</v>
      </c>
    </row>
    <row r="848" spans="1:3" outlineLevel="2" x14ac:dyDescent="0.25">
      <c r="A848" t="s">
        <v>387</v>
      </c>
      <c r="B848">
        <v>217.797</v>
      </c>
      <c r="C848" s="129">
        <v>8236176</v>
      </c>
    </row>
    <row r="849" spans="1:3" outlineLevel="2" x14ac:dyDescent="0.25">
      <c r="A849" t="s">
        <v>387</v>
      </c>
      <c r="B849">
        <v>442.04</v>
      </c>
      <c r="C849" s="129">
        <v>17762769</v>
      </c>
    </row>
    <row r="850" spans="1:3" outlineLevel="2" x14ac:dyDescent="0.25">
      <c r="A850" t="s">
        <v>387</v>
      </c>
      <c r="B850">
        <v>245.07300000000001</v>
      </c>
      <c r="C850" s="129">
        <v>10090160</v>
      </c>
    </row>
    <row r="851" spans="1:3" outlineLevel="2" x14ac:dyDescent="0.25">
      <c r="A851" t="s">
        <v>387</v>
      </c>
      <c r="B851">
        <v>339.41800000000001</v>
      </c>
      <c r="C851" s="129">
        <v>14042986</v>
      </c>
    </row>
    <row r="852" spans="1:3" outlineLevel="2" x14ac:dyDescent="0.25">
      <c r="A852" t="s">
        <v>387</v>
      </c>
      <c r="B852">
        <v>309.56200000000001</v>
      </c>
      <c r="C852" s="129">
        <v>12859645</v>
      </c>
    </row>
    <row r="853" spans="1:3" s="150" customFormat="1" outlineLevel="1" x14ac:dyDescent="0.25">
      <c r="A853" s="130" t="s">
        <v>789</v>
      </c>
      <c r="B853" s="150">
        <f>SUBTOTAL(9,B848:B852)</f>
        <v>1553.8899999999999</v>
      </c>
      <c r="C853" s="129">
        <f>SUBTOTAL(9,C848:C852)</f>
        <v>62991736</v>
      </c>
    </row>
    <row r="854" spans="1:3" outlineLevel="2" x14ac:dyDescent="0.25">
      <c r="A854" t="s">
        <v>538</v>
      </c>
      <c r="B854">
        <v>110.13500000000001</v>
      </c>
      <c r="C854" s="129">
        <v>5302567</v>
      </c>
    </row>
    <row r="855" spans="1:3" outlineLevel="2" x14ac:dyDescent="0.25">
      <c r="A855" t="s">
        <v>538</v>
      </c>
      <c r="B855">
        <v>94.231999999999999</v>
      </c>
      <c r="C855" s="129">
        <v>4609541</v>
      </c>
    </row>
    <row r="856" spans="1:3" outlineLevel="2" x14ac:dyDescent="0.25">
      <c r="A856" t="s">
        <v>538</v>
      </c>
      <c r="B856">
        <v>99.116</v>
      </c>
      <c r="C856" s="129">
        <v>4951292</v>
      </c>
    </row>
    <row r="857" spans="1:3" outlineLevel="2" x14ac:dyDescent="0.25">
      <c r="A857" t="s">
        <v>538</v>
      </c>
      <c r="B857">
        <v>105.846</v>
      </c>
      <c r="C857" s="129">
        <v>5050360</v>
      </c>
    </row>
    <row r="858" spans="1:3" outlineLevel="2" x14ac:dyDescent="0.25">
      <c r="A858" t="s">
        <v>538</v>
      </c>
      <c r="B858">
        <v>132.512</v>
      </c>
      <c r="C858" s="129">
        <v>6282196</v>
      </c>
    </row>
    <row r="859" spans="1:3" s="150" customFormat="1" outlineLevel="1" x14ac:dyDescent="0.25">
      <c r="A859" s="130" t="s">
        <v>790</v>
      </c>
      <c r="B859" s="150">
        <f>SUBTOTAL(9,B854:B858)</f>
        <v>541.84100000000001</v>
      </c>
      <c r="C859" s="129">
        <f>SUBTOTAL(9,C854:C858)</f>
        <v>26195956</v>
      </c>
    </row>
    <row r="860" spans="1:3" outlineLevel="2" x14ac:dyDescent="0.25">
      <c r="A860" t="s">
        <v>373</v>
      </c>
      <c r="B860">
        <v>102.93300000000001</v>
      </c>
      <c r="C860" s="129">
        <v>2849717</v>
      </c>
    </row>
    <row r="861" spans="1:3" outlineLevel="2" x14ac:dyDescent="0.25">
      <c r="A861" t="s">
        <v>373</v>
      </c>
      <c r="B861">
        <v>172.72399999999999</v>
      </c>
      <c r="C861" s="129">
        <v>4757375</v>
      </c>
    </row>
    <row r="862" spans="1:3" outlineLevel="2" x14ac:dyDescent="0.25">
      <c r="A862" t="s">
        <v>373</v>
      </c>
      <c r="B862">
        <v>121.518</v>
      </c>
      <c r="C862" s="129">
        <v>3290115</v>
      </c>
    </row>
    <row r="863" spans="1:3" outlineLevel="2" x14ac:dyDescent="0.25">
      <c r="A863" t="s">
        <v>373</v>
      </c>
      <c r="B863">
        <v>163.21100000000001</v>
      </c>
      <c r="C863" s="129">
        <v>4508082</v>
      </c>
    </row>
    <row r="864" spans="1:3" outlineLevel="2" x14ac:dyDescent="0.25">
      <c r="A864" t="s">
        <v>373</v>
      </c>
      <c r="B864">
        <v>258.99099999999999</v>
      </c>
      <c r="C864" s="129">
        <v>7242304</v>
      </c>
    </row>
    <row r="865" spans="1:3" s="150" customFormat="1" outlineLevel="1" x14ac:dyDescent="0.25">
      <c r="A865" s="130" t="s">
        <v>791</v>
      </c>
      <c r="B865" s="150">
        <f>SUBTOTAL(9,B860:B864)</f>
        <v>819.37699999999995</v>
      </c>
      <c r="C865" s="129">
        <f>SUBTOTAL(9,C860:C864)</f>
        <v>22647593</v>
      </c>
    </row>
    <row r="866" spans="1:3" outlineLevel="2" x14ac:dyDescent="0.25">
      <c r="A866" t="s">
        <v>539</v>
      </c>
      <c r="B866">
        <v>6.3739999999999997</v>
      </c>
      <c r="C866" s="129">
        <v>37359</v>
      </c>
    </row>
    <row r="867" spans="1:3" outlineLevel="2" x14ac:dyDescent="0.25">
      <c r="A867" t="s">
        <v>539</v>
      </c>
      <c r="B867">
        <v>10.936999999999999</v>
      </c>
      <c r="C867" s="129">
        <v>63343</v>
      </c>
    </row>
    <row r="868" spans="1:3" outlineLevel="2" x14ac:dyDescent="0.25">
      <c r="A868" t="s">
        <v>539</v>
      </c>
      <c r="B868">
        <v>5.3159999999999998</v>
      </c>
      <c r="C868" s="129">
        <v>32022</v>
      </c>
    </row>
    <row r="869" spans="1:3" outlineLevel="2" x14ac:dyDescent="0.25">
      <c r="A869" t="s">
        <v>539</v>
      </c>
      <c r="B869">
        <v>6.6829999999999998</v>
      </c>
      <c r="C869" s="129">
        <v>39941</v>
      </c>
    </row>
    <row r="870" spans="1:3" outlineLevel="2" x14ac:dyDescent="0.25">
      <c r="A870" t="s">
        <v>539</v>
      </c>
      <c r="B870">
        <v>8.6809999999999992</v>
      </c>
      <c r="C870" s="129">
        <v>50920</v>
      </c>
    </row>
    <row r="871" spans="1:3" s="150" customFormat="1" outlineLevel="1" x14ac:dyDescent="0.25">
      <c r="A871" s="130" t="s">
        <v>792</v>
      </c>
      <c r="B871" s="150">
        <f>SUBTOTAL(9,B866:B870)</f>
        <v>37.991</v>
      </c>
      <c r="C871" s="129">
        <f>SUBTOTAL(9,C866:C870)</f>
        <v>223585</v>
      </c>
    </row>
    <row r="872" spans="1:3" outlineLevel="2" x14ac:dyDescent="0.25">
      <c r="A872" t="s">
        <v>398</v>
      </c>
      <c r="B872">
        <v>78.808999999999997</v>
      </c>
      <c r="C872" s="129">
        <v>830027</v>
      </c>
    </row>
    <row r="873" spans="1:3" outlineLevel="2" x14ac:dyDescent="0.25">
      <c r="A873" t="s">
        <v>398</v>
      </c>
      <c r="B873">
        <v>149.60599999999999</v>
      </c>
      <c r="C873" s="129">
        <v>1557716</v>
      </c>
    </row>
    <row r="874" spans="1:3" outlineLevel="2" x14ac:dyDescent="0.25">
      <c r="A874" t="s">
        <v>398</v>
      </c>
      <c r="B874">
        <v>202.87899999999999</v>
      </c>
      <c r="C874" s="129">
        <v>2191217</v>
      </c>
    </row>
    <row r="875" spans="1:3" outlineLevel="2" x14ac:dyDescent="0.25">
      <c r="A875" t="s">
        <v>398</v>
      </c>
      <c r="B875">
        <v>36.531999999999996</v>
      </c>
      <c r="C875" s="129">
        <v>403529</v>
      </c>
    </row>
    <row r="876" spans="1:3" outlineLevel="2" x14ac:dyDescent="0.25">
      <c r="A876" t="s">
        <v>398</v>
      </c>
      <c r="B876">
        <v>14.211</v>
      </c>
      <c r="C876" s="129">
        <v>157524</v>
      </c>
    </row>
    <row r="877" spans="1:3" s="150" customFormat="1" outlineLevel="1" x14ac:dyDescent="0.25">
      <c r="A877" s="130" t="s">
        <v>793</v>
      </c>
      <c r="B877" s="150">
        <f>SUBTOTAL(9,B872:B876)</f>
        <v>482.03699999999998</v>
      </c>
      <c r="C877" s="129">
        <f>SUBTOTAL(9,C872:C876)</f>
        <v>5140013</v>
      </c>
    </row>
    <row r="878" spans="1:3" outlineLevel="2" x14ac:dyDescent="0.25">
      <c r="A878" t="s">
        <v>421</v>
      </c>
      <c r="B878">
        <v>24.329000000000001</v>
      </c>
      <c r="C878" s="129">
        <v>3605144</v>
      </c>
    </row>
    <row r="879" spans="1:3" outlineLevel="2" x14ac:dyDescent="0.25">
      <c r="A879" t="s">
        <v>421</v>
      </c>
      <c r="B879">
        <v>12.611000000000001</v>
      </c>
      <c r="C879" s="129">
        <v>1932136</v>
      </c>
    </row>
    <row r="880" spans="1:3" outlineLevel="2" x14ac:dyDescent="0.25">
      <c r="A880" t="s">
        <v>421</v>
      </c>
      <c r="B880">
        <v>12.973000000000001</v>
      </c>
      <c r="C880" s="129">
        <v>1988143</v>
      </c>
    </row>
    <row r="881" spans="1:3" outlineLevel="2" x14ac:dyDescent="0.25">
      <c r="A881" t="s">
        <v>421</v>
      </c>
      <c r="B881">
        <v>24.611000000000001</v>
      </c>
      <c r="C881" s="129">
        <v>3996779</v>
      </c>
    </row>
    <row r="882" spans="1:3" outlineLevel="2" x14ac:dyDescent="0.25">
      <c r="A882" t="s">
        <v>421</v>
      </c>
      <c r="B882">
        <v>17.959</v>
      </c>
      <c r="C882" s="129">
        <v>2834169</v>
      </c>
    </row>
    <row r="883" spans="1:3" s="150" customFormat="1" outlineLevel="1" x14ac:dyDescent="0.25">
      <c r="A883" s="130" t="s">
        <v>794</v>
      </c>
      <c r="B883" s="150">
        <f>SUBTOTAL(9,B878:B882)</f>
        <v>92.483000000000004</v>
      </c>
      <c r="C883" s="129">
        <f>SUBTOTAL(9,C878:C882)</f>
        <v>14356371</v>
      </c>
    </row>
    <row r="884" spans="1:3" outlineLevel="2" x14ac:dyDescent="0.25">
      <c r="A884" t="s">
        <v>540</v>
      </c>
      <c r="B884">
        <v>106.483</v>
      </c>
      <c r="C884" s="129">
        <v>5715219</v>
      </c>
    </row>
    <row r="885" spans="1:3" outlineLevel="2" x14ac:dyDescent="0.25">
      <c r="A885" t="s">
        <v>540</v>
      </c>
      <c r="B885">
        <v>28.093</v>
      </c>
      <c r="C885" s="129">
        <v>1556537</v>
      </c>
    </row>
    <row r="886" spans="1:3" outlineLevel="2" x14ac:dyDescent="0.25">
      <c r="A886" t="s">
        <v>540</v>
      </c>
      <c r="B886">
        <v>64.08</v>
      </c>
      <c r="C886" s="129">
        <v>3465299</v>
      </c>
    </row>
    <row r="887" spans="1:3" outlineLevel="2" x14ac:dyDescent="0.25">
      <c r="A887" t="s">
        <v>540</v>
      </c>
      <c r="B887">
        <v>68.114000000000004</v>
      </c>
      <c r="C887" s="129">
        <v>3745061</v>
      </c>
    </row>
    <row r="888" spans="1:3" outlineLevel="2" x14ac:dyDescent="0.25">
      <c r="A888" t="s">
        <v>540</v>
      </c>
      <c r="B888">
        <v>21.298999999999999</v>
      </c>
      <c r="C888" s="129">
        <v>1224817</v>
      </c>
    </row>
    <row r="889" spans="1:3" s="150" customFormat="1" outlineLevel="1" x14ac:dyDescent="0.25">
      <c r="A889" s="130" t="s">
        <v>795</v>
      </c>
      <c r="B889" s="150">
        <f>SUBTOTAL(9,B884:B888)</f>
        <v>288.06899999999996</v>
      </c>
      <c r="C889" s="129">
        <f>SUBTOTAL(9,C884:C888)</f>
        <v>15706933</v>
      </c>
    </row>
    <row r="890" spans="1:3" outlineLevel="2" x14ac:dyDescent="0.25">
      <c r="A890" t="s">
        <v>562</v>
      </c>
      <c r="B890">
        <v>14.404999999999999</v>
      </c>
      <c r="C890" s="129">
        <v>331314</v>
      </c>
    </row>
    <row r="891" spans="1:3" outlineLevel="2" x14ac:dyDescent="0.25">
      <c r="A891" t="s">
        <v>562</v>
      </c>
      <c r="B891">
        <v>11.218999999999999</v>
      </c>
      <c r="C891" s="129">
        <v>258989</v>
      </c>
    </row>
    <row r="892" spans="1:3" outlineLevel="2" x14ac:dyDescent="0.25">
      <c r="A892" t="s">
        <v>562</v>
      </c>
      <c r="B892">
        <v>26.224</v>
      </c>
      <c r="C892" s="129">
        <v>595575</v>
      </c>
    </row>
    <row r="893" spans="1:3" outlineLevel="2" x14ac:dyDescent="0.25">
      <c r="A893" t="s">
        <v>562</v>
      </c>
      <c r="B893">
        <v>28.75</v>
      </c>
      <c r="C893" s="129">
        <v>716229</v>
      </c>
    </row>
    <row r="894" spans="1:3" outlineLevel="2" x14ac:dyDescent="0.25">
      <c r="A894" t="s">
        <v>562</v>
      </c>
      <c r="B894">
        <v>3.125</v>
      </c>
      <c r="C894" s="129">
        <v>83743</v>
      </c>
    </row>
    <row r="895" spans="1:3" s="150" customFormat="1" outlineLevel="1" x14ac:dyDescent="0.25">
      <c r="A895" s="130" t="s">
        <v>796</v>
      </c>
      <c r="B895" s="150">
        <f>SUBTOTAL(9,B890:B894)</f>
        <v>83.722999999999999</v>
      </c>
      <c r="C895" s="129">
        <f>SUBTOTAL(9,C890:C894)</f>
        <v>1985850</v>
      </c>
    </row>
    <row r="896" spans="1:3" outlineLevel="2" x14ac:dyDescent="0.25">
      <c r="A896" t="s">
        <v>489</v>
      </c>
      <c r="B896">
        <v>67.444000000000003</v>
      </c>
      <c r="C896" s="129">
        <v>1054089</v>
      </c>
    </row>
    <row r="897" spans="1:3" outlineLevel="2" x14ac:dyDescent="0.25">
      <c r="A897" t="s">
        <v>489</v>
      </c>
      <c r="B897">
        <v>78.358000000000004</v>
      </c>
      <c r="C897" s="129">
        <v>1176355</v>
      </c>
    </row>
    <row r="898" spans="1:3" outlineLevel="2" x14ac:dyDescent="0.25">
      <c r="A898" t="s">
        <v>489</v>
      </c>
      <c r="B898">
        <v>166.06800000000001</v>
      </c>
      <c r="C898" s="129">
        <v>2496114</v>
      </c>
    </row>
    <row r="899" spans="1:3" outlineLevel="2" x14ac:dyDescent="0.25">
      <c r="A899" t="s">
        <v>489</v>
      </c>
      <c r="B899">
        <v>58.052999999999997</v>
      </c>
      <c r="C899" s="129">
        <v>892020</v>
      </c>
    </row>
    <row r="900" spans="1:3" outlineLevel="2" x14ac:dyDescent="0.25">
      <c r="A900" t="s">
        <v>489</v>
      </c>
      <c r="B900">
        <v>63.302</v>
      </c>
      <c r="C900" s="129">
        <v>956480</v>
      </c>
    </row>
    <row r="901" spans="1:3" s="150" customFormat="1" outlineLevel="1" x14ac:dyDescent="0.25">
      <c r="A901" s="130" t="s">
        <v>797</v>
      </c>
      <c r="B901" s="150">
        <f>SUBTOTAL(9,B896:B900)</f>
        <v>433.22500000000002</v>
      </c>
      <c r="C901" s="129">
        <f>SUBTOTAL(9,C896:C900)</f>
        <v>6575058</v>
      </c>
    </row>
    <row r="902" spans="1:3" outlineLevel="2" x14ac:dyDescent="0.25">
      <c r="A902" t="s">
        <v>340</v>
      </c>
      <c r="B902">
        <v>30.920999999999999</v>
      </c>
      <c r="C902" s="129">
        <v>1680498</v>
      </c>
    </row>
    <row r="903" spans="1:3" outlineLevel="2" x14ac:dyDescent="0.25">
      <c r="A903" t="s">
        <v>340</v>
      </c>
      <c r="B903">
        <v>35.195999999999998</v>
      </c>
      <c r="C903" s="129">
        <v>1948626</v>
      </c>
    </row>
    <row r="904" spans="1:3" outlineLevel="2" x14ac:dyDescent="0.25">
      <c r="A904" t="s">
        <v>340</v>
      </c>
      <c r="B904">
        <v>33.234000000000002</v>
      </c>
      <c r="C904" s="129">
        <v>1803859</v>
      </c>
    </row>
    <row r="905" spans="1:3" outlineLevel="2" x14ac:dyDescent="0.25">
      <c r="A905" t="s">
        <v>340</v>
      </c>
      <c r="B905">
        <v>64.813000000000002</v>
      </c>
      <c r="C905" s="129">
        <v>3440452</v>
      </c>
    </row>
    <row r="906" spans="1:3" outlineLevel="2" x14ac:dyDescent="0.25">
      <c r="A906" t="s">
        <v>340</v>
      </c>
      <c r="B906">
        <v>28.084</v>
      </c>
      <c r="C906" s="129">
        <v>1526034</v>
      </c>
    </row>
    <row r="907" spans="1:3" s="150" customFormat="1" outlineLevel="1" x14ac:dyDescent="0.25">
      <c r="A907" s="130" t="s">
        <v>798</v>
      </c>
      <c r="B907" s="150">
        <f>SUBTOTAL(9,B902:B906)</f>
        <v>192.24799999999999</v>
      </c>
      <c r="C907" s="129">
        <f>SUBTOTAL(9,C902:C906)</f>
        <v>10399469</v>
      </c>
    </row>
    <row r="908" spans="1:3" outlineLevel="2" x14ac:dyDescent="0.25">
      <c r="A908" t="s">
        <v>468</v>
      </c>
      <c r="B908">
        <v>124.422</v>
      </c>
      <c r="C908" s="129">
        <v>329621</v>
      </c>
    </row>
    <row r="909" spans="1:3" outlineLevel="2" x14ac:dyDescent="0.25">
      <c r="A909" t="s">
        <v>468</v>
      </c>
      <c r="B909">
        <v>102.574</v>
      </c>
      <c r="C909" s="129">
        <v>275169</v>
      </c>
    </row>
    <row r="910" spans="1:3" outlineLevel="2" x14ac:dyDescent="0.25">
      <c r="A910" t="s">
        <v>468</v>
      </c>
      <c r="B910">
        <v>64.021000000000001</v>
      </c>
      <c r="C910" s="129">
        <v>174149</v>
      </c>
    </row>
    <row r="911" spans="1:3" outlineLevel="2" x14ac:dyDescent="0.25">
      <c r="A911" t="s">
        <v>468</v>
      </c>
      <c r="B911">
        <v>88.397000000000006</v>
      </c>
      <c r="C911" s="129">
        <v>241600</v>
      </c>
    </row>
    <row r="912" spans="1:3" outlineLevel="2" x14ac:dyDescent="0.25">
      <c r="A912" t="s">
        <v>468</v>
      </c>
      <c r="B912">
        <v>45.481999999999999</v>
      </c>
      <c r="C912" s="129">
        <v>125307</v>
      </c>
    </row>
    <row r="913" spans="1:3" s="150" customFormat="1" outlineLevel="1" x14ac:dyDescent="0.25">
      <c r="A913" s="130" t="s">
        <v>799</v>
      </c>
      <c r="B913" s="150">
        <f>SUBTOTAL(9,B908:B912)</f>
        <v>424.89599999999996</v>
      </c>
      <c r="C913" s="129">
        <f>SUBTOTAL(9,C908:C912)</f>
        <v>1145846</v>
      </c>
    </row>
    <row r="914" spans="1:3" outlineLevel="2" x14ac:dyDescent="0.25">
      <c r="A914" t="s">
        <v>341</v>
      </c>
      <c r="B914">
        <v>510.62</v>
      </c>
      <c r="C914" s="129">
        <v>10567209</v>
      </c>
    </row>
    <row r="915" spans="1:3" outlineLevel="2" x14ac:dyDescent="0.25">
      <c r="A915" t="s">
        <v>341</v>
      </c>
      <c r="B915">
        <v>339.82</v>
      </c>
      <c r="C915" s="129">
        <v>7255899</v>
      </c>
    </row>
    <row r="916" spans="1:3" outlineLevel="2" x14ac:dyDescent="0.25">
      <c r="A916" t="s">
        <v>341</v>
      </c>
      <c r="B916">
        <v>369.339</v>
      </c>
      <c r="C916" s="129">
        <v>8297790</v>
      </c>
    </row>
    <row r="917" spans="1:3" outlineLevel="2" x14ac:dyDescent="0.25">
      <c r="A917" t="s">
        <v>341</v>
      </c>
      <c r="B917">
        <v>316.10300000000001</v>
      </c>
      <c r="C917" s="129">
        <v>7065155</v>
      </c>
    </row>
    <row r="918" spans="1:3" outlineLevel="2" x14ac:dyDescent="0.25">
      <c r="A918" t="s">
        <v>341</v>
      </c>
      <c r="B918">
        <v>289.065</v>
      </c>
      <c r="C918" s="129">
        <v>7261408</v>
      </c>
    </row>
    <row r="919" spans="1:3" s="150" customFormat="1" outlineLevel="1" x14ac:dyDescent="0.25">
      <c r="A919" s="130" t="s">
        <v>800</v>
      </c>
      <c r="B919" s="150">
        <f>SUBTOTAL(9,B914:B918)</f>
        <v>1824.9470000000001</v>
      </c>
      <c r="C919" s="129">
        <f>SUBTOTAL(9,C914:C918)</f>
        <v>40447461</v>
      </c>
    </row>
    <row r="920" spans="1:3" outlineLevel="2" x14ac:dyDescent="0.25">
      <c r="A920" t="s">
        <v>588</v>
      </c>
      <c r="B920">
        <v>8.9740000000000002</v>
      </c>
      <c r="C920" s="129">
        <v>71449</v>
      </c>
    </row>
    <row r="921" spans="1:3" outlineLevel="2" x14ac:dyDescent="0.25">
      <c r="A921" t="s">
        <v>588</v>
      </c>
      <c r="B921">
        <v>14.051</v>
      </c>
      <c r="C921" s="129">
        <v>109672</v>
      </c>
    </row>
    <row r="922" spans="1:3" outlineLevel="2" x14ac:dyDescent="0.25">
      <c r="A922" t="s">
        <v>588</v>
      </c>
      <c r="B922">
        <v>13.194000000000001</v>
      </c>
      <c r="C922" s="129">
        <v>102751</v>
      </c>
    </row>
    <row r="923" spans="1:3" outlineLevel="2" x14ac:dyDescent="0.25">
      <c r="A923" t="s">
        <v>588</v>
      </c>
      <c r="B923">
        <v>24.622</v>
      </c>
      <c r="C923" s="129">
        <v>190337</v>
      </c>
    </row>
    <row r="924" spans="1:3" outlineLevel="2" x14ac:dyDescent="0.25">
      <c r="A924" t="s">
        <v>588</v>
      </c>
      <c r="B924">
        <v>13.525</v>
      </c>
      <c r="C924" s="129">
        <v>101197</v>
      </c>
    </row>
    <row r="925" spans="1:3" s="150" customFormat="1" outlineLevel="1" x14ac:dyDescent="0.25">
      <c r="A925" s="130" t="s">
        <v>801</v>
      </c>
      <c r="B925" s="150">
        <f>SUBTOTAL(9,B920:B924)</f>
        <v>74.366</v>
      </c>
      <c r="C925" s="129">
        <f>SUBTOTAL(9,C920:C924)</f>
        <v>575406</v>
      </c>
    </row>
    <row r="926" spans="1:3" outlineLevel="2" x14ac:dyDescent="0.25">
      <c r="A926" t="s">
        <v>144</v>
      </c>
      <c r="B926">
        <v>23.913</v>
      </c>
      <c r="C926" s="129">
        <v>1227965</v>
      </c>
    </row>
    <row r="927" spans="1:3" outlineLevel="2" x14ac:dyDescent="0.25">
      <c r="A927" t="s">
        <v>144</v>
      </c>
      <c r="B927">
        <v>37.08</v>
      </c>
      <c r="C927" s="129">
        <v>1897151</v>
      </c>
    </row>
    <row r="928" spans="1:3" outlineLevel="2" x14ac:dyDescent="0.25">
      <c r="A928" t="s">
        <v>144</v>
      </c>
      <c r="B928">
        <v>29.07</v>
      </c>
      <c r="C928" s="129">
        <v>1495944</v>
      </c>
    </row>
    <row r="929" spans="1:3" outlineLevel="2" x14ac:dyDescent="0.25">
      <c r="A929" t="s">
        <v>144</v>
      </c>
      <c r="B929">
        <v>28.754999999999999</v>
      </c>
      <c r="C929" s="129">
        <v>1469904</v>
      </c>
    </row>
    <row r="930" spans="1:3" outlineLevel="2" x14ac:dyDescent="0.25">
      <c r="A930" t="s">
        <v>144</v>
      </c>
      <c r="B930">
        <v>38.258000000000003</v>
      </c>
      <c r="C930" s="129">
        <v>1937929</v>
      </c>
    </row>
    <row r="931" spans="1:3" s="150" customFormat="1" outlineLevel="1" x14ac:dyDescent="0.25">
      <c r="A931" s="130" t="s">
        <v>624</v>
      </c>
      <c r="B931" s="150">
        <f>SUBTOTAL(9,B926:B930)</f>
        <v>157.07599999999999</v>
      </c>
      <c r="C931" s="129">
        <f>SUBTOTAL(9,C926:C930)</f>
        <v>8028893</v>
      </c>
    </row>
    <row r="932" spans="1:3" outlineLevel="2" x14ac:dyDescent="0.25">
      <c r="A932" t="s">
        <v>17</v>
      </c>
      <c r="B932">
        <v>21.757999999999999</v>
      </c>
      <c r="C932" s="129">
        <v>2338438</v>
      </c>
    </row>
    <row r="933" spans="1:3" outlineLevel="2" x14ac:dyDescent="0.25">
      <c r="A933" t="s">
        <v>17</v>
      </c>
      <c r="B933">
        <v>23.032</v>
      </c>
      <c r="C933" s="129">
        <v>2480391</v>
      </c>
    </row>
    <row r="934" spans="1:3" outlineLevel="2" x14ac:dyDescent="0.25">
      <c r="A934" t="s">
        <v>17</v>
      </c>
      <c r="B934">
        <v>19.036000000000001</v>
      </c>
      <c r="C934" s="129">
        <v>2077779</v>
      </c>
    </row>
    <row r="935" spans="1:3" outlineLevel="2" x14ac:dyDescent="0.25">
      <c r="A935" t="s">
        <v>17</v>
      </c>
      <c r="B935">
        <v>24.347000000000001</v>
      </c>
      <c r="C935" s="129">
        <v>2672875</v>
      </c>
    </row>
    <row r="936" spans="1:3" outlineLevel="2" x14ac:dyDescent="0.25">
      <c r="A936" t="s">
        <v>17</v>
      </c>
      <c r="B936">
        <v>18.704999999999998</v>
      </c>
      <c r="C936" s="129">
        <v>2051204</v>
      </c>
    </row>
    <row r="937" spans="1:3" s="150" customFormat="1" outlineLevel="1" x14ac:dyDescent="0.25">
      <c r="A937" s="130" t="s">
        <v>625</v>
      </c>
      <c r="B937" s="150">
        <f>SUBTOTAL(9,B932:B936)</f>
        <v>106.878</v>
      </c>
      <c r="C937" s="129">
        <f>SUBTOTAL(9,C932:C936)</f>
        <v>11620687</v>
      </c>
    </row>
    <row r="938" spans="1:3" outlineLevel="2" x14ac:dyDescent="0.25">
      <c r="A938" t="s">
        <v>490</v>
      </c>
      <c r="B938">
        <v>58.2</v>
      </c>
      <c r="C938" s="129">
        <v>493759</v>
      </c>
    </row>
    <row r="939" spans="1:3" outlineLevel="2" x14ac:dyDescent="0.25">
      <c r="A939" t="s">
        <v>490</v>
      </c>
      <c r="B939">
        <v>84.906000000000006</v>
      </c>
      <c r="C939" s="129">
        <v>699289</v>
      </c>
    </row>
    <row r="940" spans="1:3" outlineLevel="2" x14ac:dyDescent="0.25">
      <c r="A940" t="s">
        <v>490</v>
      </c>
      <c r="B940">
        <v>75.959000000000003</v>
      </c>
      <c r="C940" s="129">
        <v>628348</v>
      </c>
    </row>
    <row r="941" spans="1:3" outlineLevel="2" x14ac:dyDescent="0.25">
      <c r="A941" t="s">
        <v>490</v>
      </c>
      <c r="B941">
        <v>47.6</v>
      </c>
      <c r="C941" s="129">
        <v>400693</v>
      </c>
    </row>
    <row r="942" spans="1:3" outlineLevel="2" x14ac:dyDescent="0.25">
      <c r="A942" t="s">
        <v>490</v>
      </c>
      <c r="B942">
        <v>53.709000000000003</v>
      </c>
      <c r="C942" s="129">
        <v>432733</v>
      </c>
    </row>
    <row r="943" spans="1:3" s="150" customFormat="1" outlineLevel="1" x14ac:dyDescent="0.25">
      <c r="A943" s="130" t="s">
        <v>802</v>
      </c>
      <c r="B943" s="150">
        <f>SUBTOTAL(9,B938:B942)</f>
        <v>320.37400000000002</v>
      </c>
      <c r="C943" s="129">
        <f>SUBTOTAL(9,C938:C942)</f>
        <v>2654822</v>
      </c>
    </row>
    <row r="944" spans="1:3" outlineLevel="2" x14ac:dyDescent="0.25">
      <c r="A944" t="s">
        <v>307</v>
      </c>
      <c r="B944">
        <v>33.048000000000002</v>
      </c>
      <c r="C944" s="129">
        <v>1513517</v>
      </c>
    </row>
    <row r="945" spans="1:3" outlineLevel="2" x14ac:dyDescent="0.25">
      <c r="A945" t="s">
        <v>307</v>
      </c>
      <c r="B945">
        <v>22.791</v>
      </c>
      <c r="C945" s="129">
        <v>1049146</v>
      </c>
    </row>
    <row r="946" spans="1:3" outlineLevel="2" x14ac:dyDescent="0.25">
      <c r="A946" t="s">
        <v>307</v>
      </c>
      <c r="B946">
        <v>37.173999999999999</v>
      </c>
      <c r="C946" s="129">
        <v>1703599</v>
      </c>
    </row>
    <row r="947" spans="1:3" outlineLevel="2" x14ac:dyDescent="0.25">
      <c r="A947" t="s">
        <v>307</v>
      </c>
      <c r="B947">
        <v>32.133000000000003</v>
      </c>
      <c r="C947" s="129">
        <v>1449899</v>
      </c>
    </row>
    <row r="948" spans="1:3" outlineLevel="2" x14ac:dyDescent="0.25">
      <c r="A948" t="s">
        <v>307</v>
      </c>
      <c r="B948">
        <v>30.116</v>
      </c>
      <c r="C948" s="129">
        <v>1348497</v>
      </c>
    </row>
    <row r="949" spans="1:3" s="150" customFormat="1" outlineLevel="1" x14ac:dyDescent="0.25">
      <c r="A949" s="130" t="s">
        <v>803</v>
      </c>
      <c r="B949" s="150">
        <f>SUBTOTAL(9,B944:B948)</f>
        <v>155.262</v>
      </c>
      <c r="C949" s="129">
        <f>SUBTOTAL(9,C944:C948)</f>
        <v>7064658</v>
      </c>
    </row>
    <row r="950" spans="1:3" outlineLevel="2" x14ac:dyDescent="0.25">
      <c r="A950" t="s">
        <v>590</v>
      </c>
      <c r="B950">
        <v>9.5329999999999995</v>
      </c>
      <c r="C950" s="129">
        <v>136098</v>
      </c>
    </row>
    <row r="951" spans="1:3" outlineLevel="2" x14ac:dyDescent="0.25">
      <c r="A951" t="s">
        <v>590</v>
      </c>
      <c r="B951">
        <v>7.6379999999999999</v>
      </c>
      <c r="C951" s="129">
        <v>107577</v>
      </c>
    </row>
    <row r="952" spans="1:3" outlineLevel="2" x14ac:dyDescent="0.25">
      <c r="A952" t="s">
        <v>590</v>
      </c>
      <c r="B952">
        <v>6.4809999999999999</v>
      </c>
      <c r="C952" s="129">
        <v>90956</v>
      </c>
    </row>
    <row r="953" spans="1:3" outlineLevel="2" x14ac:dyDescent="0.25">
      <c r="A953" t="s">
        <v>590</v>
      </c>
      <c r="B953">
        <v>7.577</v>
      </c>
      <c r="C953" s="129">
        <v>106918</v>
      </c>
    </row>
    <row r="954" spans="1:3" outlineLevel="2" x14ac:dyDescent="0.25">
      <c r="A954" t="s">
        <v>590</v>
      </c>
      <c r="B954">
        <v>6.0730000000000004</v>
      </c>
      <c r="C954" s="129">
        <v>84357</v>
      </c>
    </row>
    <row r="955" spans="1:3" s="150" customFormat="1" outlineLevel="1" x14ac:dyDescent="0.25">
      <c r="A955" s="130" t="s">
        <v>804</v>
      </c>
      <c r="B955" s="150">
        <f>SUBTOTAL(9,B950:B954)</f>
        <v>37.302</v>
      </c>
      <c r="C955" s="129">
        <f>SUBTOTAL(9,C950:C954)</f>
        <v>525906</v>
      </c>
    </row>
    <row r="956" spans="1:3" outlineLevel="2" x14ac:dyDescent="0.25">
      <c r="A956" t="s">
        <v>524</v>
      </c>
      <c r="B956">
        <v>9.9239999999999995</v>
      </c>
      <c r="C956" s="129">
        <v>30323</v>
      </c>
    </row>
    <row r="957" spans="1:3" outlineLevel="2" x14ac:dyDescent="0.25">
      <c r="A957" t="s">
        <v>524</v>
      </c>
      <c r="B957">
        <v>22.510999999999999</v>
      </c>
      <c r="C957" s="129">
        <v>68379</v>
      </c>
    </row>
    <row r="958" spans="1:3" outlineLevel="2" x14ac:dyDescent="0.25">
      <c r="A958" t="s">
        <v>524</v>
      </c>
      <c r="B958">
        <v>16.399999999999999</v>
      </c>
      <c r="C958" s="129">
        <v>47072</v>
      </c>
    </row>
    <row r="959" spans="1:3" outlineLevel="2" x14ac:dyDescent="0.25">
      <c r="A959" t="s">
        <v>524</v>
      </c>
      <c r="B959">
        <v>12.824</v>
      </c>
      <c r="C959" s="129">
        <v>35623</v>
      </c>
    </row>
    <row r="960" spans="1:3" outlineLevel="2" x14ac:dyDescent="0.25">
      <c r="A960" t="s">
        <v>524</v>
      </c>
      <c r="B960">
        <v>31.567</v>
      </c>
      <c r="C960" s="129">
        <v>90627</v>
      </c>
    </row>
    <row r="961" spans="1:3" s="150" customFormat="1" outlineLevel="1" x14ac:dyDescent="0.25">
      <c r="A961" s="130" t="s">
        <v>805</v>
      </c>
      <c r="B961" s="150">
        <f>SUBTOTAL(9,B956:B960)</f>
        <v>93.225999999999999</v>
      </c>
      <c r="C961" s="129">
        <f>SUBTOTAL(9,C956:C960)</f>
        <v>272024</v>
      </c>
    </row>
    <row r="962" spans="1:3" outlineLevel="2" x14ac:dyDescent="0.25">
      <c r="A962" t="s">
        <v>422</v>
      </c>
      <c r="B962">
        <v>7.8449999999999998</v>
      </c>
      <c r="C962" s="129">
        <v>415609</v>
      </c>
    </row>
    <row r="963" spans="1:3" outlineLevel="2" x14ac:dyDescent="0.25">
      <c r="A963" t="s">
        <v>422</v>
      </c>
      <c r="B963">
        <v>2.17</v>
      </c>
      <c r="C963" s="129">
        <v>117161</v>
      </c>
    </row>
    <row r="964" spans="1:3" outlineLevel="2" x14ac:dyDescent="0.25">
      <c r="A964" t="s">
        <v>422</v>
      </c>
      <c r="B964">
        <v>2.4910000000000001</v>
      </c>
      <c r="C964" s="129">
        <v>134376</v>
      </c>
    </row>
    <row r="965" spans="1:3" outlineLevel="2" x14ac:dyDescent="0.25">
      <c r="A965" t="s">
        <v>422</v>
      </c>
      <c r="B965">
        <v>2.2959999999999998</v>
      </c>
      <c r="C965" s="129">
        <v>125557</v>
      </c>
    </row>
    <row r="966" spans="1:3" outlineLevel="2" x14ac:dyDescent="0.25">
      <c r="A966" t="s">
        <v>422</v>
      </c>
      <c r="B966">
        <v>4.3490000000000002</v>
      </c>
      <c r="C966" s="129">
        <v>235469</v>
      </c>
    </row>
    <row r="967" spans="1:3" s="150" customFormat="1" outlineLevel="1" x14ac:dyDescent="0.25">
      <c r="A967" s="130" t="s">
        <v>806</v>
      </c>
      <c r="B967" s="150">
        <f>SUBTOTAL(9,B962:B966)</f>
        <v>19.151</v>
      </c>
      <c r="C967" s="129">
        <f>SUBTOTAL(9,C962:C966)</f>
        <v>1028172</v>
      </c>
    </row>
    <row r="968" spans="1:3" outlineLevel="2" x14ac:dyDescent="0.25">
      <c r="A968" t="s">
        <v>423</v>
      </c>
      <c r="B968">
        <v>24.084</v>
      </c>
      <c r="C968" s="129">
        <v>395274</v>
      </c>
    </row>
    <row r="969" spans="1:3" outlineLevel="2" x14ac:dyDescent="0.25">
      <c r="A969" t="s">
        <v>423</v>
      </c>
      <c r="B969">
        <v>17.593</v>
      </c>
      <c r="C969" s="129">
        <v>289191</v>
      </c>
    </row>
    <row r="970" spans="1:3" outlineLevel="2" x14ac:dyDescent="0.25">
      <c r="A970" t="s">
        <v>423</v>
      </c>
      <c r="B970">
        <v>13.218999999999999</v>
      </c>
      <c r="C970" s="129">
        <v>219001</v>
      </c>
    </row>
    <row r="971" spans="1:3" outlineLevel="2" x14ac:dyDescent="0.25">
      <c r="A971" t="s">
        <v>423</v>
      </c>
      <c r="B971">
        <v>19.821000000000002</v>
      </c>
      <c r="C971" s="129">
        <v>331892</v>
      </c>
    </row>
    <row r="972" spans="1:3" outlineLevel="2" x14ac:dyDescent="0.25">
      <c r="A972" t="s">
        <v>423</v>
      </c>
      <c r="B972">
        <v>21.097000000000001</v>
      </c>
      <c r="C972" s="129">
        <v>350707</v>
      </c>
    </row>
    <row r="973" spans="1:3" s="150" customFormat="1" outlineLevel="1" x14ac:dyDescent="0.25">
      <c r="A973" s="130" t="s">
        <v>807</v>
      </c>
      <c r="B973" s="150">
        <f>SUBTOTAL(9,B968:B972)</f>
        <v>95.813999999999993</v>
      </c>
      <c r="C973" s="129">
        <f>SUBTOTAL(9,C968:C972)</f>
        <v>1586065</v>
      </c>
    </row>
    <row r="974" spans="1:3" outlineLevel="2" x14ac:dyDescent="0.25">
      <c r="A974" t="s">
        <v>424</v>
      </c>
      <c r="B974">
        <v>3.0790000000000002</v>
      </c>
      <c r="C974" s="129">
        <v>72605</v>
      </c>
    </row>
    <row r="975" spans="1:3" outlineLevel="2" x14ac:dyDescent="0.25">
      <c r="A975" t="s">
        <v>424</v>
      </c>
      <c r="B975">
        <v>1.823</v>
      </c>
      <c r="C975" s="129">
        <v>42861</v>
      </c>
    </row>
    <row r="976" spans="1:3" outlineLevel="2" x14ac:dyDescent="0.25">
      <c r="A976" t="s">
        <v>424</v>
      </c>
      <c r="B976">
        <v>2.0190000000000001</v>
      </c>
      <c r="C976" s="129">
        <v>48102</v>
      </c>
    </row>
    <row r="977" spans="1:3" outlineLevel="2" x14ac:dyDescent="0.25">
      <c r="A977" t="s">
        <v>424</v>
      </c>
      <c r="B977">
        <v>1.335</v>
      </c>
      <c r="C977" s="129">
        <v>31909</v>
      </c>
    </row>
    <row r="978" spans="1:3" outlineLevel="2" x14ac:dyDescent="0.25">
      <c r="A978" t="s">
        <v>424</v>
      </c>
      <c r="B978">
        <v>1.4810000000000001</v>
      </c>
      <c r="C978" s="129">
        <v>35391</v>
      </c>
    </row>
    <row r="979" spans="1:3" s="150" customFormat="1" outlineLevel="1" x14ac:dyDescent="0.25">
      <c r="A979" s="130" t="s">
        <v>808</v>
      </c>
      <c r="B979" s="150">
        <f>SUBTOTAL(9,B974:B978)</f>
        <v>9.7370000000000001</v>
      </c>
      <c r="C979" s="129">
        <f>SUBTOTAL(9,C974:C978)</f>
        <v>230868</v>
      </c>
    </row>
    <row r="980" spans="1:3" outlineLevel="2" x14ac:dyDescent="0.25">
      <c r="A980" t="s">
        <v>599</v>
      </c>
      <c r="B980">
        <v>3.3000000000000002E-2</v>
      </c>
      <c r="C980">
        <v>32</v>
      </c>
    </row>
    <row r="981" spans="1:3" outlineLevel="2" x14ac:dyDescent="0.25">
      <c r="A981" t="s">
        <v>599</v>
      </c>
      <c r="B981">
        <v>5.8999999999999997E-2</v>
      </c>
      <c r="C981">
        <v>58</v>
      </c>
    </row>
    <row r="982" spans="1:3" outlineLevel="2" x14ac:dyDescent="0.25">
      <c r="A982" t="s">
        <v>599</v>
      </c>
      <c r="B982">
        <v>6.3E-2</v>
      </c>
      <c r="C982">
        <v>61</v>
      </c>
    </row>
    <row r="983" spans="1:3" outlineLevel="2" x14ac:dyDescent="0.25">
      <c r="A983" t="s">
        <v>599</v>
      </c>
      <c r="B983">
        <v>7.3999999999999996E-2</v>
      </c>
      <c r="C983">
        <v>73</v>
      </c>
    </row>
    <row r="984" spans="1:3" outlineLevel="2" x14ac:dyDescent="0.25">
      <c r="A984" t="s">
        <v>599</v>
      </c>
      <c r="B984">
        <v>7.4999999999999997E-2</v>
      </c>
      <c r="C984">
        <v>73</v>
      </c>
    </row>
    <row r="985" spans="1:3" s="150" customFormat="1" outlineLevel="1" x14ac:dyDescent="0.25">
      <c r="A985" s="130" t="s">
        <v>809</v>
      </c>
      <c r="B985" s="150">
        <f>SUBTOTAL(9,B980:B984)</f>
        <v>0.30399999999999999</v>
      </c>
      <c r="C985" s="150">
        <f>SUBTOTAL(9,C980:C984)</f>
        <v>297</v>
      </c>
    </row>
    <row r="986" spans="1:3" outlineLevel="2" x14ac:dyDescent="0.25">
      <c r="A986" t="s">
        <v>563</v>
      </c>
      <c r="B986">
        <v>2.7570000000000001</v>
      </c>
      <c r="C986" s="129">
        <v>10891</v>
      </c>
    </row>
    <row r="987" spans="1:3" outlineLevel="2" x14ac:dyDescent="0.25">
      <c r="A987" t="s">
        <v>563</v>
      </c>
      <c r="B987">
        <v>9.9979999999999993</v>
      </c>
      <c r="C987" s="129">
        <v>39398</v>
      </c>
    </row>
    <row r="988" spans="1:3" outlineLevel="2" x14ac:dyDescent="0.25">
      <c r="A988" t="s">
        <v>563</v>
      </c>
      <c r="B988">
        <v>8.7750000000000004</v>
      </c>
      <c r="C988" s="129">
        <v>34664</v>
      </c>
    </row>
    <row r="989" spans="1:3" outlineLevel="2" x14ac:dyDescent="0.25">
      <c r="A989" t="s">
        <v>563</v>
      </c>
      <c r="B989">
        <v>7.1920000000000002</v>
      </c>
      <c r="C989" s="129">
        <v>28470</v>
      </c>
    </row>
    <row r="990" spans="1:3" outlineLevel="2" x14ac:dyDescent="0.25">
      <c r="A990" t="s">
        <v>563</v>
      </c>
      <c r="B990">
        <v>50.201000000000001</v>
      </c>
      <c r="C990" s="129">
        <v>196899</v>
      </c>
    </row>
    <row r="991" spans="1:3" s="150" customFormat="1" outlineLevel="1" x14ac:dyDescent="0.25">
      <c r="A991" s="130" t="s">
        <v>810</v>
      </c>
      <c r="B991" s="150">
        <f>SUBTOTAL(9,B986:B990)</f>
        <v>78.923000000000002</v>
      </c>
      <c r="C991" s="129">
        <f>SUBTOTAL(9,C986:C990)</f>
        <v>310322</v>
      </c>
    </row>
    <row r="992" spans="1:3" outlineLevel="2" x14ac:dyDescent="0.25">
      <c r="A992" t="s">
        <v>564</v>
      </c>
      <c r="B992">
        <v>54.94</v>
      </c>
      <c r="C992" s="129">
        <v>2488479</v>
      </c>
    </row>
    <row r="993" spans="1:3" outlineLevel="2" x14ac:dyDescent="0.25">
      <c r="A993" t="s">
        <v>564</v>
      </c>
      <c r="B993">
        <v>24.055</v>
      </c>
      <c r="C993" s="129">
        <v>1087620</v>
      </c>
    </row>
    <row r="994" spans="1:3" outlineLevel="2" x14ac:dyDescent="0.25">
      <c r="A994" t="s">
        <v>564</v>
      </c>
      <c r="B994">
        <v>71.194999999999993</v>
      </c>
      <c r="C994" s="129">
        <v>3191622</v>
      </c>
    </row>
    <row r="995" spans="1:3" outlineLevel="2" x14ac:dyDescent="0.25">
      <c r="A995" t="s">
        <v>564</v>
      </c>
      <c r="B995">
        <v>57.381</v>
      </c>
      <c r="C995" s="129">
        <v>2619532</v>
      </c>
    </row>
    <row r="996" spans="1:3" outlineLevel="2" x14ac:dyDescent="0.25">
      <c r="A996" t="s">
        <v>564</v>
      </c>
      <c r="B996">
        <v>32.588999999999999</v>
      </c>
      <c r="C996" s="129">
        <v>1516307</v>
      </c>
    </row>
    <row r="997" spans="1:3" s="150" customFormat="1" outlineLevel="1" x14ac:dyDescent="0.25">
      <c r="A997" s="130" t="s">
        <v>811</v>
      </c>
      <c r="B997" s="150">
        <f>SUBTOTAL(9,B992:B996)</f>
        <v>240.16</v>
      </c>
      <c r="C997" s="129">
        <f>SUBTOTAL(9,C992:C996)</f>
        <v>10903560</v>
      </c>
    </row>
    <row r="998" spans="1:3" outlineLevel="2" x14ac:dyDescent="0.25">
      <c r="A998" t="s">
        <v>308</v>
      </c>
      <c r="B998">
        <v>9.1509999999999998</v>
      </c>
      <c r="C998" s="129">
        <v>77437</v>
      </c>
    </row>
    <row r="999" spans="1:3" outlineLevel="2" x14ac:dyDescent="0.25">
      <c r="A999" t="s">
        <v>308</v>
      </c>
      <c r="B999">
        <v>27.007000000000001</v>
      </c>
      <c r="C999" s="129">
        <v>226341</v>
      </c>
    </row>
    <row r="1000" spans="1:3" outlineLevel="2" x14ac:dyDescent="0.25">
      <c r="A1000" t="s">
        <v>308</v>
      </c>
      <c r="B1000">
        <v>22.071999999999999</v>
      </c>
      <c r="C1000" s="129">
        <v>182396</v>
      </c>
    </row>
    <row r="1001" spans="1:3" outlineLevel="2" x14ac:dyDescent="0.25">
      <c r="A1001" t="s">
        <v>308</v>
      </c>
      <c r="B1001">
        <v>13.52</v>
      </c>
      <c r="C1001" s="129">
        <v>111949</v>
      </c>
    </row>
    <row r="1002" spans="1:3" outlineLevel="2" x14ac:dyDescent="0.25">
      <c r="A1002" t="s">
        <v>308</v>
      </c>
      <c r="B1002">
        <v>11.553000000000001</v>
      </c>
      <c r="C1002" s="129">
        <v>95134</v>
      </c>
    </row>
    <row r="1003" spans="1:3" s="150" customFormat="1" outlineLevel="1" x14ac:dyDescent="0.25">
      <c r="A1003" s="130" t="s">
        <v>812</v>
      </c>
      <c r="B1003" s="150">
        <f>SUBTOTAL(9,B998:B1002)</f>
        <v>83.302999999999997</v>
      </c>
      <c r="C1003" s="129">
        <f>SUBTOTAL(9,C998:C1002)</f>
        <v>693257</v>
      </c>
    </row>
    <row r="1004" spans="1:3" outlineLevel="2" x14ac:dyDescent="0.25">
      <c r="A1004" t="s">
        <v>145</v>
      </c>
      <c r="B1004">
        <v>5.0860000000000003</v>
      </c>
      <c r="C1004" s="129">
        <v>666226</v>
      </c>
    </row>
    <row r="1005" spans="1:3" outlineLevel="2" x14ac:dyDescent="0.25">
      <c r="A1005" t="s">
        <v>145</v>
      </c>
      <c r="B1005">
        <v>1.605</v>
      </c>
      <c r="C1005" s="129">
        <v>212038</v>
      </c>
    </row>
    <row r="1006" spans="1:3" outlineLevel="2" x14ac:dyDescent="0.25">
      <c r="A1006" t="s">
        <v>145</v>
      </c>
      <c r="B1006">
        <v>4.8630000000000004</v>
      </c>
      <c r="C1006" s="129">
        <v>639873</v>
      </c>
    </row>
    <row r="1007" spans="1:3" outlineLevel="2" x14ac:dyDescent="0.25">
      <c r="A1007" t="s">
        <v>145</v>
      </c>
      <c r="B1007">
        <v>3.7029999999999998</v>
      </c>
      <c r="C1007" s="129">
        <v>480359</v>
      </c>
    </row>
    <row r="1008" spans="1:3" outlineLevel="2" x14ac:dyDescent="0.25">
      <c r="A1008" t="s">
        <v>145</v>
      </c>
      <c r="B1008">
        <v>3.8079999999999998</v>
      </c>
      <c r="C1008" s="129">
        <v>492797</v>
      </c>
    </row>
    <row r="1009" spans="1:3" s="150" customFormat="1" outlineLevel="1" x14ac:dyDescent="0.25">
      <c r="A1009" s="130" t="s">
        <v>626</v>
      </c>
      <c r="B1009" s="150">
        <f>SUBTOTAL(9,B1004:B1008)</f>
        <v>19.065000000000001</v>
      </c>
      <c r="C1009" s="129">
        <f>SUBTOTAL(9,C1004:C1008)</f>
        <v>2491293</v>
      </c>
    </row>
    <row r="1010" spans="1:3" outlineLevel="2" x14ac:dyDescent="0.25">
      <c r="A1010" t="s">
        <v>34</v>
      </c>
      <c r="B1010">
        <v>2.371</v>
      </c>
      <c r="C1010" s="129">
        <v>250317</v>
      </c>
    </row>
    <row r="1011" spans="1:3" outlineLevel="2" x14ac:dyDescent="0.25">
      <c r="A1011" t="s">
        <v>34</v>
      </c>
      <c r="B1011">
        <v>2.7589999999999999</v>
      </c>
      <c r="C1011" s="129">
        <v>293183</v>
      </c>
    </row>
    <row r="1012" spans="1:3" outlineLevel="2" x14ac:dyDescent="0.25">
      <c r="A1012" t="s">
        <v>34</v>
      </c>
      <c r="B1012">
        <v>4.0209999999999999</v>
      </c>
      <c r="C1012" s="129">
        <v>420176</v>
      </c>
    </row>
    <row r="1013" spans="1:3" outlineLevel="2" x14ac:dyDescent="0.25">
      <c r="A1013" t="s">
        <v>34</v>
      </c>
      <c r="B1013">
        <v>4.2270000000000003</v>
      </c>
      <c r="C1013" s="129">
        <v>445989</v>
      </c>
    </row>
    <row r="1014" spans="1:3" outlineLevel="2" x14ac:dyDescent="0.25">
      <c r="A1014" t="s">
        <v>34</v>
      </c>
      <c r="B1014">
        <v>4.7969999999999997</v>
      </c>
      <c r="C1014" s="129">
        <v>494814</v>
      </c>
    </row>
    <row r="1015" spans="1:3" s="150" customFormat="1" outlineLevel="1" x14ac:dyDescent="0.25">
      <c r="A1015" s="130" t="s">
        <v>627</v>
      </c>
      <c r="B1015" s="150">
        <f>SUBTOTAL(9,B1010:B1014)</f>
        <v>18.175000000000001</v>
      </c>
      <c r="C1015" s="129">
        <f>SUBTOTAL(9,C1010:C1014)</f>
        <v>1904479</v>
      </c>
    </row>
    <row r="1016" spans="1:3" outlineLevel="2" x14ac:dyDescent="0.25">
      <c r="A1016" t="s">
        <v>18</v>
      </c>
      <c r="B1016">
        <v>4.9580000000000002</v>
      </c>
      <c r="C1016" s="129">
        <v>430565</v>
      </c>
    </row>
    <row r="1017" spans="1:3" outlineLevel="2" x14ac:dyDescent="0.25">
      <c r="A1017" t="s">
        <v>18</v>
      </c>
      <c r="B1017">
        <v>7.9610000000000003</v>
      </c>
      <c r="C1017" s="129">
        <v>687588</v>
      </c>
    </row>
    <row r="1018" spans="1:3" outlineLevel="2" x14ac:dyDescent="0.25">
      <c r="A1018" t="s">
        <v>18</v>
      </c>
      <c r="B1018">
        <v>6.1779999999999999</v>
      </c>
      <c r="C1018" s="129">
        <v>544978</v>
      </c>
    </row>
    <row r="1019" spans="1:3" outlineLevel="2" x14ac:dyDescent="0.25">
      <c r="A1019" t="s">
        <v>18</v>
      </c>
      <c r="B1019">
        <v>22.120999999999999</v>
      </c>
      <c r="C1019" s="129">
        <v>1876659</v>
      </c>
    </row>
    <row r="1020" spans="1:3" outlineLevel="2" x14ac:dyDescent="0.25">
      <c r="A1020" t="s">
        <v>18</v>
      </c>
      <c r="B1020">
        <v>5.9</v>
      </c>
      <c r="C1020" s="129">
        <v>477816</v>
      </c>
    </row>
    <row r="1021" spans="1:3" s="150" customFormat="1" outlineLevel="1" x14ac:dyDescent="0.25">
      <c r="A1021" s="130" t="s">
        <v>628</v>
      </c>
      <c r="B1021" s="150">
        <f>SUBTOTAL(9,B1016:B1020)</f>
        <v>47.118000000000002</v>
      </c>
      <c r="C1021" s="129">
        <f>SUBTOTAL(9,C1016:C1020)</f>
        <v>4017606</v>
      </c>
    </row>
    <row r="1022" spans="1:3" outlineLevel="2" x14ac:dyDescent="0.25">
      <c r="A1022" t="s">
        <v>19</v>
      </c>
      <c r="B1022">
        <v>1.413</v>
      </c>
      <c r="C1022" s="129">
        <v>171498</v>
      </c>
    </row>
    <row r="1023" spans="1:3" outlineLevel="2" x14ac:dyDescent="0.25">
      <c r="A1023" t="s">
        <v>19</v>
      </c>
      <c r="B1023">
        <v>3.4790000000000001</v>
      </c>
      <c r="C1023" s="129">
        <v>422025</v>
      </c>
    </row>
    <row r="1024" spans="1:3" outlineLevel="2" x14ac:dyDescent="0.25">
      <c r="A1024" t="s">
        <v>19</v>
      </c>
      <c r="B1024">
        <v>3.7589999999999999</v>
      </c>
      <c r="C1024" s="129">
        <v>452188</v>
      </c>
    </row>
    <row r="1025" spans="1:3" outlineLevel="2" x14ac:dyDescent="0.25">
      <c r="A1025" t="s">
        <v>19</v>
      </c>
      <c r="B1025">
        <v>1.9359999999999999</v>
      </c>
      <c r="C1025" s="129">
        <v>231714</v>
      </c>
    </row>
    <row r="1026" spans="1:3" outlineLevel="2" x14ac:dyDescent="0.25">
      <c r="A1026" t="s">
        <v>19</v>
      </c>
      <c r="B1026">
        <v>4.0830000000000002</v>
      </c>
      <c r="C1026" s="129">
        <v>486150</v>
      </c>
    </row>
    <row r="1027" spans="1:3" s="150" customFormat="1" outlineLevel="1" x14ac:dyDescent="0.25">
      <c r="A1027" s="130" t="s">
        <v>629</v>
      </c>
      <c r="B1027" s="150">
        <f>SUBTOTAL(9,B1022:B1026)</f>
        <v>14.67</v>
      </c>
      <c r="C1027" s="129">
        <f>SUBTOTAL(9,C1022:C1026)</f>
        <v>1763575</v>
      </c>
    </row>
    <row r="1028" spans="1:3" outlineLevel="2" x14ac:dyDescent="0.25">
      <c r="A1028" t="s">
        <v>280</v>
      </c>
      <c r="B1028">
        <v>9.2270000000000003</v>
      </c>
      <c r="C1028" s="129">
        <v>1938328</v>
      </c>
    </row>
    <row r="1029" spans="1:3" outlineLevel="2" x14ac:dyDescent="0.25">
      <c r="A1029" t="s">
        <v>280</v>
      </c>
      <c r="B1029">
        <v>4.7290000000000001</v>
      </c>
      <c r="C1029" s="129">
        <v>959356</v>
      </c>
    </row>
    <row r="1030" spans="1:3" outlineLevel="2" x14ac:dyDescent="0.25">
      <c r="A1030" t="s">
        <v>280</v>
      </c>
      <c r="B1030">
        <v>6.6029999999999998</v>
      </c>
      <c r="C1030" s="129">
        <v>1305693</v>
      </c>
    </row>
    <row r="1031" spans="1:3" outlineLevel="2" x14ac:dyDescent="0.25">
      <c r="A1031" t="s">
        <v>280</v>
      </c>
      <c r="B1031">
        <v>5.9160000000000004</v>
      </c>
      <c r="C1031" s="129">
        <v>1172190</v>
      </c>
    </row>
    <row r="1032" spans="1:3" outlineLevel="2" x14ac:dyDescent="0.25">
      <c r="A1032" t="s">
        <v>280</v>
      </c>
      <c r="B1032">
        <v>6.3570000000000002</v>
      </c>
      <c r="C1032" s="129">
        <v>1227368</v>
      </c>
    </row>
    <row r="1033" spans="1:3" s="150" customFormat="1" outlineLevel="1" x14ac:dyDescent="0.25">
      <c r="A1033" s="130" t="s">
        <v>813</v>
      </c>
      <c r="B1033" s="150">
        <f>SUBTOTAL(9,B1028:B1032)</f>
        <v>32.832000000000001</v>
      </c>
      <c r="C1033" s="129">
        <f>SUBTOTAL(9,C1028:C1032)</f>
        <v>6602935</v>
      </c>
    </row>
    <row r="1034" spans="1:3" outlineLevel="2" x14ac:dyDescent="0.25">
      <c r="A1034" t="s">
        <v>20</v>
      </c>
      <c r="B1034">
        <v>0.82299999999999995</v>
      </c>
      <c r="C1034" s="129">
        <v>88209</v>
      </c>
    </row>
    <row r="1035" spans="1:3" outlineLevel="2" x14ac:dyDescent="0.25">
      <c r="A1035" t="s">
        <v>20</v>
      </c>
      <c r="B1035">
        <v>1.1060000000000001</v>
      </c>
      <c r="C1035" s="129">
        <v>119176</v>
      </c>
    </row>
    <row r="1036" spans="1:3" outlineLevel="2" x14ac:dyDescent="0.25">
      <c r="A1036" t="s">
        <v>20</v>
      </c>
      <c r="B1036">
        <v>1.42</v>
      </c>
      <c r="C1036" s="129">
        <v>153253</v>
      </c>
    </row>
    <row r="1037" spans="1:3" outlineLevel="2" x14ac:dyDescent="0.25">
      <c r="A1037" t="s">
        <v>20</v>
      </c>
      <c r="B1037">
        <v>1.0760000000000001</v>
      </c>
      <c r="C1037" s="129">
        <v>115966</v>
      </c>
    </row>
    <row r="1038" spans="1:3" outlineLevel="2" x14ac:dyDescent="0.25">
      <c r="A1038" t="s">
        <v>20</v>
      </c>
      <c r="B1038">
        <v>2.8140000000000001</v>
      </c>
      <c r="C1038" s="129">
        <v>295974</v>
      </c>
    </row>
    <row r="1039" spans="1:3" s="150" customFormat="1" outlineLevel="1" x14ac:dyDescent="0.25">
      <c r="A1039" s="130" t="s">
        <v>630</v>
      </c>
      <c r="B1039" s="150">
        <f>SUBTOTAL(9,B1034:B1038)</f>
        <v>7.2390000000000008</v>
      </c>
      <c r="C1039" s="129">
        <f>SUBTOTAL(9,C1034:C1038)</f>
        <v>772578</v>
      </c>
    </row>
    <row r="1040" spans="1:3" outlineLevel="2" x14ac:dyDescent="0.25">
      <c r="A1040" t="s">
        <v>309</v>
      </c>
      <c r="B1040">
        <v>10.426</v>
      </c>
      <c r="C1040" s="129">
        <v>175165</v>
      </c>
    </row>
    <row r="1041" spans="1:3" outlineLevel="2" x14ac:dyDescent="0.25">
      <c r="A1041" t="s">
        <v>309</v>
      </c>
      <c r="B1041">
        <v>8.1769999999999996</v>
      </c>
      <c r="C1041" s="129">
        <v>137106</v>
      </c>
    </row>
    <row r="1042" spans="1:3" outlineLevel="2" x14ac:dyDescent="0.25">
      <c r="A1042" t="s">
        <v>309</v>
      </c>
      <c r="B1042">
        <v>60.424999999999997</v>
      </c>
      <c r="C1042" s="129">
        <v>1014044</v>
      </c>
    </row>
    <row r="1043" spans="1:3" outlineLevel="2" x14ac:dyDescent="0.25">
      <c r="A1043" t="s">
        <v>309</v>
      </c>
      <c r="B1043">
        <v>37.692999999999998</v>
      </c>
      <c r="C1043" s="129">
        <v>617695</v>
      </c>
    </row>
    <row r="1044" spans="1:3" outlineLevel="2" x14ac:dyDescent="0.25">
      <c r="A1044" t="s">
        <v>309</v>
      </c>
      <c r="B1044">
        <v>37.643000000000001</v>
      </c>
      <c r="C1044" s="129">
        <v>618615</v>
      </c>
    </row>
    <row r="1045" spans="1:3" s="150" customFormat="1" outlineLevel="1" x14ac:dyDescent="0.25">
      <c r="A1045" s="130" t="s">
        <v>814</v>
      </c>
      <c r="B1045" s="150">
        <f>SUBTOTAL(9,B1040:B1044)</f>
        <v>154.36399999999998</v>
      </c>
      <c r="C1045" s="129">
        <f>SUBTOTAL(9,C1040:C1044)</f>
        <v>2562625</v>
      </c>
    </row>
    <row r="1046" spans="1:3" outlineLevel="2" x14ac:dyDescent="0.25">
      <c r="A1046" t="s">
        <v>342</v>
      </c>
      <c r="B1046">
        <v>31.812999999999999</v>
      </c>
      <c r="C1046" s="129">
        <v>603228</v>
      </c>
    </row>
    <row r="1047" spans="1:3" outlineLevel="2" x14ac:dyDescent="0.25">
      <c r="A1047" t="s">
        <v>342</v>
      </c>
      <c r="B1047">
        <v>40.470999999999997</v>
      </c>
      <c r="C1047" s="129">
        <v>765522</v>
      </c>
    </row>
    <row r="1048" spans="1:3" outlineLevel="2" x14ac:dyDescent="0.25">
      <c r="A1048" t="s">
        <v>342</v>
      </c>
      <c r="B1048">
        <v>39.210999999999999</v>
      </c>
      <c r="C1048" s="129">
        <v>733628</v>
      </c>
    </row>
    <row r="1049" spans="1:3" outlineLevel="2" x14ac:dyDescent="0.25">
      <c r="A1049" t="s">
        <v>342</v>
      </c>
      <c r="B1049">
        <v>59.168999999999997</v>
      </c>
      <c r="C1049" s="129">
        <v>1096242</v>
      </c>
    </row>
    <row r="1050" spans="1:3" outlineLevel="2" x14ac:dyDescent="0.25">
      <c r="A1050" t="s">
        <v>342</v>
      </c>
      <c r="B1050">
        <v>32.146999999999998</v>
      </c>
      <c r="C1050" s="129">
        <v>602120</v>
      </c>
    </row>
    <row r="1051" spans="1:3" s="150" customFormat="1" outlineLevel="1" x14ac:dyDescent="0.25">
      <c r="A1051" s="130" t="s">
        <v>815</v>
      </c>
      <c r="B1051" s="150">
        <f>SUBTOTAL(9,B1046:B1050)</f>
        <v>202.81099999999998</v>
      </c>
      <c r="C1051" s="129">
        <f>SUBTOTAL(9,C1046:C1050)</f>
        <v>3800740</v>
      </c>
    </row>
    <row r="1052" spans="1:3" outlineLevel="2" x14ac:dyDescent="0.25">
      <c r="A1052" t="s">
        <v>281</v>
      </c>
      <c r="B1052">
        <v>120.961</v>
      </c>
      <c r="C1052" s="129">
        <v>8950214</v>
      </c>
    </row>
    <row r="1053" spans="1:3" outlineLevel="2" x14ac:dyDescent="0.25">
      <c r="A1053" t="s">
        <v>281</v>
      </c>
      <c r="B1053">
        <v>169.55799999999999</v>
      </c>
      <c r="C1053" s="129">
        <v>12486659</v>
      </c>
    </row>
    <row r="1054" spans="1:3" outlineLevel="2" x14ac:dyDescent="0.25">
      <c r="A1054" t="s">
        <v>281</v>
      </c>
      <c r="B1054">
        <v>154.89500000000001</v>
      </c>
      <c r="C1054" s="129">
        <v>11459515</v>
      </c>
    </row>
    <row r="1055" spans="1:3" outlineLevel="2" x14ac:dyDescent="0.25">
      <c r="A1055" t="s">
        <v>281</v>
      </c>
      <c r="B1055">
        <v>205.273</v>
      </c>
      <c r="C1055" s="129">
        <v>15132196</v>
      </c>
    </row>
    <row r="1056" spans="1:3" outlineLevel="2" x14ac:dyDescent="0.25">
      <c r="A1056" t="s">
        <v>281</v>
      </c>
      <c r="B1056">
        <v>213.31700000000001</v>
      </c>
      <c r="C1056" s="129">
        <v>15772773</v>
      </c>
    </row>
    <row r="1057" spans="1:3" s="150" customFormat="1" outlineLevel="1" x14ac:dyDescent="0.25">
      <c r="A1057" s="130" t="s">
        <v>816</v>
      </c>
      <c r="B1057" s="150">
        <f>SUBTOTAL(9,B1052:B1056)</f>
        <v>864.00400000000002</v>
      </c>
      <c r="C1057" s="129">
        <f>SUBTOTAL(9,C1052:C1056)</f>
        <v>63801357</v>
      </c>
    </row>
    <row r="1058" spans="1:3" outlineLevel="2" x14ac:dyDescent="0.25">
      <c r="A1058" t="s">
        <v>146</v>
      </c>
      <c r="B1058">
        <v>17.838000000000001</v>
      </c>
      <c r="C1058" s="129">
        <v>2356980</v>
      </c>
    </row>
    <row r="1059" spans="1:3" outlineLevel="2" x14ac:dyDescent="0.25">
      <c r="A1059" t="s">
        <v>146</v>
      </c>
      <c r="B1059">
        <v>12.298999999999999</v>
      </c>
      <c r="C1059" s="129">
        <v>1627862</v>
      </c>
    </row>
    <row r="1060" spans="1:3" outlineLevel="2" x14ac:dyDescent="0.25">
      <c r="A1060" t="s">
        <v>146</v>
      </c>
      <c r="B1060">
        <v>13.512</v>
      </c>
      <c r="C1060" s="129">
        <v>1809194</v>
      </c>
    </row>
    <row r="1061" spans="1:3" outlineLevel="2" x14ac:dyDescent="0.25">
      <c r="A1061" t="s">
        <v>146</v>
      </c>
      <c r="B1061">
        <v>20.012</v>
      </c>
      <c r="C1061" s="129">
        <v>2662093</v>
      </c>
    </row>
    <row r="1062" spans="1:3" outlineLevel="2" x14ac:dyDescent="0.25">
      <c r="A1062" t="s">
        <v>146</v>
      </c>
      <c r="B1062">
        <v>17.757999999999999</v>
      </c>
      <c r="C1062" s="129">
        <v>2327084</v>
      </c>
    </row>
    <row r="1063" spans="1:3" s="150" customFormat="1" outlineLevel="1" x14ac:dyDescent="0.25">
      <c r="A1063" s="130" t="s">
        <v>631</v>
      </c>
      <c r="B1063" s="150">
        <f>SUBTOTAL(9,B1058:B1062)</f>
        <v>81.418999999999997</v>
      </c>
      <c r="C1063" s="129">
        <f>SUBTOTAL(9,C1058:C1062)</f>
        <v>10783213</v>
      </c>
    </row>
    <row r="1064" spans="1:3" outlineLevel="2" x14ac:dyDescent="0.25">
      <c r="A1064" t="s">
        <v>21</v>
      </c>
      <c r="B1064">
        <v>3.831</v>
      </c>
      <c r="C1064" s="129">
        <v>520406</v>
      </c>
    </row>
    <row r="1065" spans="1:3" outlineLevel="2" x14ac:dyDescent="0.25">
      <c r="A1065" t="s">
        <v>21</v>
      </c>
      <c r="B1065">
        <v>2.8519999999999999</v>
      </c>
      <c r="C1065" s="129">
        <v>389030</v>
      </c>
    </row>
    <row r="1066" spans="1:3" outlineLevel="2" x14ac:dyDescent="0.25">
      <c r="A1066" t="s">
        <v>21</v>
      </c>
      <c r="B1066">
        <v>2.3199999999999998</v>
      </c>
      <c r="C1066" s="129">
        <v>315477</v>
      </c>
    </row>
    <row r="1067" spans="1:3" outlineLevel="2" x14ac:dyDescent="0.25">
      <c r="A1067" t="s">
        <v>21</v>
      </c>
      <c r="B1067">
        <v>5.734</v>
      </c>
      <c r="C1067" s="129">
        <v>775389</v>
      </c>
    </row>
    <row r="1068" spans="1:3" outlineLevel="2" x14ac:dyDescent="0.25">
      <c r="A1068" t="s">
        <v>21</v>
      </c>
      <c r="B1068">
        <v>3.1659999999999999</v>
      </c>
      <c r="C1068" s="129">
        <v>417156</v>
      </c>
    </row>
    <row r="1069" spans="1:3" s="150" customFormat="1" outlineLevel="1" x14ac:dyDescent="0.25">
      <c r="A1069" s="130" t="s">
        <v>632</v>
      </c>
      <c r="B1069" s="150">
        <f>SUBTOTAL(9,B1064:B1068)</f>
        <v>17.902999999999999</v>
      </c>
      <c r="C1069" s="129">
        <f>SUBTOTAL(9,C1064:C1068)</f>
        <v>2417458</v>
      </c>
    </row>
    <row r="1070" spans="1:3" outlineLevel="2" x14ac:dyDescent="0.25">
      <c r="A1070" t="s">
        <v>310</v>
      </c>
      <c r="B1070">
        <v>10.141</v>
      </c>
      <c r="C1070" s="129">
        <v>1282615</v>
      </c>
    </row>
    <row r="1071" spans="1:3" outlineLevel="2" x14ac:dyDescent="0.25">
      <c r="A1071" t="s">
        <v>310</v>
      </c>
      <c r="B1071">
        <v>8.6660000000000004</v>
      </c>
      <c r="C1071" s="129">
        <v>1091510</v>
      </c>
    </row>
    <row r="1072" spans="1:3" outlineLevel="2" x14ac:dyDescent="0.25">
      <c r="A1072" t="s">
        <v>310</v>
      </c>
      <c r="B1072">
        <v>12.3</v>
      </c>
      <c r="C1072" s="129">
        <v>1531662</v>
      </c>
    </row>
    <row r="1073" spans="1:3" outlineLevel="2" x14ac:dyDescent="0.25">
      <c r="A1073" t="s">
        <v>310</v>
      </c>
      <c r="B1073">
        <v>12.762</v>
      </c>
      <c r="C1073" s="129">
        <v>1627907</v>
      </c>
    </row>
    <row r="1074" spans="1:3" outlineLevel="2" x14ac:dyDescent="0.25">
      <c r="A1074" t="s">
        <v>310</v>
      </c>
      <c r="B1074">
        <v>16.373999999999999</v>
      </c>
      <c r="C1074" s="129">
        <v>2095106</v>
      </c>
    </row>
    <row r="1075" spans="1:3" s="150" customFormat="1" outlineLevel="1" x14ac:dyDescent="0.25">
      <c r="A1075" s="130" t="s">
        <v>817</v>
      </c>
      <c r="B1075" s="150">
        <f>SUBTOTAL(9,B1070:B1074)</f>
        <v>60.242999999999995</v>
      </c>
      <c r="C1075" s="129">
        <f>SUBTOTAL(9,C1070:C1074)</f>
        <v>7628800</v>
      </c>
    </row>
    <row r="1076" spans="1:3" outlineLevel="2" x14ac:dyDescent="0.25">
      <c r="A1076" t="s">
        <v>565</v>
      </c>
      <c r="B1076">
        <v>0.54700000000000004</v>
      </c>
      <c r="C1076" s="129">
        <v>19671</v>
      </c>
    </row>
    <row r="1077" spans="1:3" outlineLevel="2" x14ac:dyDescent="0.25">
      <c r="A1077" t="s">
        <v>565</v>
      </c>
      <c r="B1077">
        <v>0.40699999999999997</v>
      </c>
      <c r="C1077" s="129">
        <v>14607</v>
      </c>
    </row>
    <row r="1078" spans="1:3" outlineLevel="2" x14ac:dyDescent="0.25">
      <c r="A1078" t="s">
        <v>565</v>
      </c>
      <c r="B1078">
        <v>1.085</v>
      </c>
      <c r="C1078" s="129">
        <v>38726</v>
      </c>
    </row>
    <row r="1079" spans="1:3" outlineLevel="2" x14ac:dyDescent="0.25">
      <c r="A1079" t="s">
        <v>565</v>
      </c>
      <c r="B1079">
        <v>1.127</v>
      </c>
      <c r="C1079" s="129">
        <v>39886</v>
      </c>
    </row>
    <row r="1080" spans="1:3" outlineLevel="2" x14ac:dyDescent="0.25">
      <c r="A1080" t="s">
        <v>565</v>
      </c>
      <c r="B1080">
        <v>1.222</v>
      </c>
      <c r="C1080" s="129">
        <v>41040</v>
      </c>
    </row>
    <row r="1081" spans="1:3" s="150" customFormat="1" outlineLevel="1" x14ac:dyDescent="0.25">
      <c r="A1081" s="130" t="s">
        <v>818</v>
      </c>
      <c r="B1081" s="150">
        <f>SUBTOTAL(9,B1076:B1080)</f>
        <v>4.3879999999999999</v>
      </c>
      <c r="C1081" s="129">
        <f>SUBTOTAL(9,C1076:C1080)</f>
        <v>153930</v>
      </c>
    </row>
    <row r="1082" spans="1:3" outlineLevel="2" x14ac:dyDescent="0.25">
      <c r="A1082" t="s">
        <v>660</v>
      </c>
      <c r="B1082">
        <v>149.39400000000001</v>
      </c>
      <c r="C1082" s="129">
        <v>1157596</v>
      </c>
    </row>
    <row r="1083" spans="1:3" outlineLevel="2" x14ac:dyDescent="0.25">
      <c r="A1083" t="s">
        <v>660</v>
      </c>
      <c r="B1083">
        <v>55.57</v>
      </c>
      <c r="C1083" s="129">
        <v>451334</v>
      </c>
    </row>
    <row r="1084" spans="1:3" outlineLevel="2" x14ac:dyDescent="0.25">
      <c r="A1084" t="s">
        <v>660</v>
      </c>
      <c r="B1084">
        <v>35.814999999999998</v>
      </c>
      <c r="C1084" s="129">
        <v>303046</v>
      </c>
    </row>
    <row r="1085" spans="1:3" outlineLevel="2" x14ac:dyDescent="0.25">
      <c r="A1085" t="s">
        <v>660</v>
      </c>
      <c r="B1085">
        <v>65.914000000000001</v>
      </c>
      <c r="C1085" s="129">
        <v>541885</v>
      </c>
    </row>
    <row r="1086" spans="1:3" outlineLevel="2" x14ac:dyDescent="0.25">
      <c r="A1086" t="s">
        <v>660</v>
      </c>
      <c r="B1086">
        <v>85.003</v>
      </c>
      <c r="C1086" s="129">
        <v>687773</v>
      </c>
    </row>
    <row r="1087" spans="1:3" s="150" customFormat="1" outlineLevel="1" x14ac:dyDescent="0.25">
      <c r="A1087" s="130" t="s">
        <v>819</v>
      </c>
      <c r="B1087" s="150">
        <f>SUBTOTAL(9,B1082:B1086)</f>
        <v>391.69599999999997</v>
      </c>
      <c r="C1087" s="129">
        <f>SUBTOTAL(9,C1082:C1086)</f>
        <v>3141634</v>
      </c>
    </row>
    <row r="1088" spans="1:3" outlineLevel="2" x14ac:dyDescent="0.25">
      <c r="A1088" t="s">
        <v>399</v>
      </c>
      <c r="B1088">
        <v>5.2</v>
      </c>
      <c r="C1088" s="129">
        <v>143308</v>
      </c>
    </row>
    <row r="1089" spans="1:3" outlineLevel="2" x14ac:dyDescent="0.25">
      <c r="A1089" t="s">
        <v>399</v>
      </c>
      <c r="B1089">
        <v>6.76</v>
      </c>
      <c r="C1089" s="129">
        <v>185487</v>
      </c>
    </row>
    <row r="1090" spans="1:3" outlineLevel="2" x14ac:dyDescent="0.25">
      <c r="A1090" t="s">
        <v>399</v>
      </c>
      <c r="B1090">
        <v>5.8739999999999997</v>
      </c>
      <c r="C1090" s="129">
        <v>163752</v>
      </c>
    </row>
    <row r="1091" spans="1:3" outlineLevel="2" x14ac:dyDescent="0.25">
      <c r="A1091" t="s">
        <v>399</v>
      </c>
      <c r="B1091">
        <v>8.9160000000000004</v>
      </c>
      <c r="C1091" s="129">
        <v>245599</v>
      </c>
    </row>
    <row r="1092" spans="1:3" outlineLevel="2" x14ac:dyDescent="0.25">
      <c r="A1092" t="s">
        <v>399</v>
      </c>
      <c r="B1092">
        <v>3.589</v>
      </c>
      <c r="C1092" s="129">
        <v>98860</v>
      </c>
    </row>
    <row r="1093" spans="1:3" s="150" customFormat="1" outlineLevel="1" x14ac:dyDescent="0.25">
      <c r="A1093" s="130" t="s">
        <v>820</v>
      </c>
      <c r="B1093" s="150">
        <f>SUBTOTAL(9,B1088:B1092)</f>
        <v>30.338999999999999</v>
      </c>
      <c r="C1093" s="129">
        <f>SUBTOTAL(9,C1088:C1092)</f>
        <v>837006</v>
      </c>
    </row>
    <row r="1094" spans="1:3" outlineLevel="2" x14ac:dyDescent="0.25">
      <c r="A1094" t="s">
        <v>374</v>
      </c>
      <c r="B1094">
        <v>99.325999999999993</v>
      </c>
      <c r="C1094" s="129">
        <v>4188431</v>
      </c>
    </row>
    <row r="1095" spans="1:3" outlineLevel="2" x14ac:dyDescent="0.25">
      <c r="A1095" t="s">
        <v>374</v>
      </c>
      <c r="B1095">
        <v>44.133000000000003</v>
      </c>
      <c r="C1095" s="129">
        <v>1934430</v>
      </c>
    </row>
    <row r="1096" spans="1:3" outlineLevel="2" x14ac:dyDescent="0.25">
      <c r="A1096" t="s">
        <v>374</v>
      </c>
      <c r="B1096">
        <v>35.372</v>
      </c>
      <c r="C1096" s="129">
        <v>1536572</v>
      </c>
    </row>
    <row r="1097" spans="1:3" outlineLevel="2" x14ac:dyDescent="0.25">
      <c r="A1097" t="s">
        <v>374</v>
      </c>
      <c r="B1097">
        <v>42.433</v>
      </c>
      <c r="C1097" s="129">
        <v>1851326</v>
      </c>
    </row>
    <row r="1098" spans="1:3" outlineLevel="2" x14ac:dyDescent="0.25">
      <c r="A1098" t="s">
        <v>374</v>
      </c>
      <c r="B1098">
        <v>39.628999999999998</v>
      </c>
      <c r="C1098" s="129">
        <v>1712568</v>
      </c>
    </row>
    <row r="1099" spans="1:3" s="150" customFormat="1" outlineLevel="1" x14ac:dyDescent="0.25">
      <c r="A1099" s="130" t="s">
        <v>821</v>
      </c>
      <c r="B1099" s="150">
        <f>SUBTOTAL(9,B1094:B1098)</f>
        <v>260.89300000000003</v>
      </c>
      <c r="C1099" s="129">
        <f>SUBTOTAL(9,C1094:C1098)</f>
        <v>11223327</v>
      </c>
    </row>
    <row r="1100" spans="1:3" outlineLevel="2" x14ac:dyDescent="0.25">
      <c r="A1100" t="s">
        <v>311</v>
      </c>
      <c r="B1100">
        <v>7.8419999999999996</v>
      </c>
      <c r="C1100" s="129">
        <v>271015</v>
      </c>
    </row>
    <row r="1101" spans="1:3" outlineLevel="2" x14ac:dyDescent="0.25">
      <c r="A1101" t="s">
        <v>311</v>
      </c>
      <c r="B1101">
        <v>9.7840000000000007</v>
      </c>
      <c r="C1101" s="129">
        <v>335694</v>
      </c>
    </row>
    <row r="1102" spans="1:3" outlineLevel="2" x14ac:dyDescent="0.25">
      <c r="A1102" t="s">
        <v>311</v>
      </c>
      <c r="B1102">
        <v>10.553000000000001</v>
      </c>
      <c r="C1102" s="129">
        <v>357185</v>
      </c>
    </row>
    <row r="1103" spans="1:3" outlineLevel="2" x14ac:dyDescent="0.25">
      <c r="A1103" t="s">
        <v>311</v>
      </c>
      <c r="B1103">
        <v>12.478999999999999</v>
      </c>
      <c r="C1103" s="129">
        <v>416252</v>
      </c>
    </row>
    <row r="1104" spans="1:3" outlineLevel="2" x14ac:dyDescent="0.25">
      <c r="A1104" t="s">
        <v>311</v>
      </c>
      <c r="B1104">
        <v>20.369</v>
      </c>
      <c r="C1104" s="129">
        <v>674685</v>
      </c>
    </row>
    <row r="1105" spans="1:3" s="150" customFormat="1" outlineLevel="1" x14ac:dyDescent="0.25">
      <c r="A1105" s="130" t="s">
        <v>822</v>
      </c>
      <c r="B1105" s="150">
        <f>SUBTOTAL(9,B1100:B1104)</f>
        <v>61.027000000000001</v>
      </c>
      <c r="C1105" s="129">
        <f>SUBTOTAL(9,C1100:C1104)</f>
        <v>2054831</v>
      </c>
    </row>
    <row r="1106" spans="1:3" outlineLevel="2" x14ac:dyDescent="0.25">
      <c r="A1106" t="s">
        <v>282</v>
      </c>
      <c r="B1106">
        <v>5.125</v>
      </c>
      <c r="C1106" s="129">
        <v>178387</v>
      </c>
    </row>
    <row r="1107" spans="1:3" outlineLevel="2" x14ac:dyDescent="0.25">
      <c r="A1107" t="s">
        <v>282</v>
      </c>
      <c r="B1107">
        <v>6.899</v>
      </c>
      <c r="C1107" s="129">
        <v>240983</v>
      </c>
    </row>
    <row r="1108" spans="1:3" outlineLevel="2" x14ac:dyDescent="0.25">
      <c r="A1108" t="s">
        <v>282</v>
      </c>
      <c r="B1108">
        <v>10.977</v>
      </c>
      <c r="C1108" s="129">
        <v>381068</v>
      </c>
    </row>
    <row r="1109" spans="1:3" outlineLevel="2" x14ac:dyDescent="0.25">
      <c r="A1109" t="s">
        <v>282</v>
      </c>
      <c r="B1109">
        <v>6.0540000000000003</v>
      </c>
      <c r="C1109" s="129">
        <v>209591</v>
      </c>
    </row>
    <row r="1110" spans="1:3" outlineLevel="2" x14ac:dyDescent="0.25">
      <c r="A1110" t="s">
        <v>282</v>
      </c>
      <c r="B1110">
        <v>2.5670000000000002</v>
      </c>
      <c r="C1110" s="129">
        <v>88979</v>
      </c>
    </row>
    <row r="1111" spans="1:3" s="150" customFormat="1" outlineLevel="1" x14ac:dyDescent="0.25">
      <c r="A1111" s="130" t="s">
        <v>823</v>
      </c>
      <c r="B1111" s="150">
        <f>SUBTOTAL(9,B1106:B1110)</f>
        <v>31.622</v>
      </c>
      <c r="C1111" s="129">
        <f>SUBTOTAL(9,C1106:C1110)</f>
        <v>1099008</v>
      </c>
    </row>
    <row r="1112" spans="1:3" outlineLevel="2" x14ac:dyDescent="0.25">
      <c r="A1112" t="s">
        <v>312</v>
      </c>
      <c r="B1112">
        <v>23.236000000000001</v>
      </c>
      <c r="C1112" s="129">
        <v>993336</v>
      </c>
    </row>
    <row r="1113" spans="1:3" outlineLevel="2" x14ac:dyDescent="0.25">
      <c r="A1113" t="s">
        <v>312</v>
      </c>
      <c r="B1113">
        <v>19.236000000000001</v>
      </c>
      <c r="C1113" s="129">
        <v>816657</v>
      </c>
    </row>
    <row r="1114" spans="1:3" outlineLevel="2" x14ac:dyDescent="0.25">
      <c r="A1114" t="s">
        <v>312</v>
      </c>
      <c r="B1114">
        <v>19.088999999999999</v>
      </c>
      <c r="C1114" s="129">
        <v>815077</v>
      </c>
    </row>
    <row r="1115" spans="1:3" outlineLevel="2" x14ac:dyDescent="0.25">
      <c r="A1115" t="s">
        <v>312</v>
      </c>
      <c r="B1115">
        <v>24.966999999999999</v>
      </c>
      <c r="C1115" s="129">
        <v>1057272</v>
      </c>
    </row>
    <row r="1116" spans="1:3" outlineLevel="2" x14ac:dyDescent="0.25">
      <c r="A1116" t="s">
        <v>312</v>
      </c>
      <c r="B1116">
        <v>20.535</v>
      </c>
      <c r="C1116" s="129">
        <v>856552</v>
      </c>
    </row>
    <row r="1117" spans="1:3" s="150" customFormat="1" outlineLevel="1" x14ac:dyDescent="0.25">
      <c r="A1117" s="130" t="s">
        <v>824</v>
      </c>
      <c r="B1117" s="150">
        <f>SUBTOTAL(9,B1112:B1116)</f>
        <v>107.06299999999999</v>
      </c>
      <c r="C1117" s="129">
        <f>SUBTOTAL(9,C1112:C1116)</f>
        <v>4538894</v>
      </c>
    </row>
    <row r="1118" spans="1:3" outlineLevel="2" x14ac:dyDescent="0.25">
      <c r="A1118" t="s">
        <v>491</v>
      </c>
      <c r="B1118">
        <v>38.927</v>
      </c>
      <c r="C1118" s="129">
        <v>619665</v>
      </c>
    </row>
    <row r="1119" spans="1:3" outlineLevel="2" x14ac:dyDescent="0.25">
      <c r="A1119" t="s">
        <v>491</v>
      </c>
      <c r="B1119">
        <v>72.436999999999998</v>
      </c>
      <c r="C1119" s="129">
        <v>1121718</v>
      </c>
    </row>
    <row r="1120" spans="1:3" outlineLevel="2" x14ac:dyDescent="0.25">
      <c r="A1120" t="s">
        <v>491</v>
      </c>
      <c r="B1120">
        <v>191.96600000000001</v>
      </c>
      <c r="C1120" s="129">
        <v>2940125</v>
      </c>
    </row>
    <row r="1121" spans="1:3" outlineLevel="2" x14ac:dyDescent="0.25">
      <c r="A1121" t="s">
        <v>491</v>
      </c>
      <c r="B1121">
        <v>91.162000000000006</v>
      </c>
      <c r="C1121" s="129">
        <v>1480749</v>
      </c>
    </row>
    <row r="1122" spans="1:3" outlineLevel="2" x14ac:dyDescent="0.25">
      <c r="A1122" t="s">
        <v>491</v>
      </c>
      <c r="B1122">
        <v>33.174999999999997</v>
      </c>
      <c r="C1122" s="129">
        <v>556500</v>
      </c>
    </row>
    <row r="1123" spans="1:3" s="150" customFormat="1" outlineLevel="1" x14ac:dyDescent="0.25">
      <c r="A1123" s="130" t="s">
        <v>825</v>
      </c>
      <c r="B1123" s="150">
        <f>SUBTOTAL(9,B1118:B1122)</f>
        <v>427.66700000000009</v>
      </c>
      <c r="C1123" s="129">
        <f>SUBTOTAL(9,C1118:C1122)</f>
        <v>6718757</v>
      </c>
    </row>
    <row r="1124" spans="1:3" outlineLevel="2" x14ac:dyDescent="0.25">
      <c r="A1124" t="s">
        <v>400</v>
      </c>
      <c r="B1124">
        <v>9.8119999999999994</v>
      </c>
      <c r="C1124" s="129">
        <v>227527</v>
      </c>
    </row>
    <row r="1125" spans="1:3" outlineLevel="2" x14ac:dyDescent="0.25">
      <c r="A1125" t="s">
        <v>400</v>
      </c>
      <c r="B1125">
        <v>12.095000000000001</v>
      </c>
      <c r="C1125" s="129">
        <v>276446</v>
      </c>
    </row>
    <row r="1126" spans="1:3" outlineLevel="2" x14ac:dyDescent="0.25">
      <c r="A1126" t="s">
        <v>400</v>
      </c>
      <c r="B1126">
        <v>6.14</v>
      </c>
      <c r="C1126" s="129">
        <v>141312</v>
      </c>
    </row>
    <row r="1127" spans="1:3" outlineLevel="2" x14ac:dyDescent="0.25">
      <c r="A1127" t="s">
        <v>400</v>
      </c>
      <c r="B1127">
        <v>19.577000000000002</v>
      </c>
      <c r="C1127" s="129">
        <v>451668</v>
      </c>
    </row>
    <row r="1128" spans="1:3" outlineLevel="2" x14ac:dyDescent="0.25">
      <c r="A1128" t="s">
        <v>400</v>
      </c>
      <c r="B1128">
        <v>6.4660000000000002</v>
      </c>
      <c r="C1128" s="129">
        <v>144706</v>
      </c>
    </row>
    <row r="1129" spans="1:3" s="150" customFormat="1" outlineLevel="1" x14ac:dyDescent="0.25">
      <c r="A1129" s="130" t="s">
        <v>826</v>
      </c>
      <c r="B1129" s="150">
        <f>SUBTOTAL(9,B1124:B1128)</f>
        <v>54.09</v>
      </c>
      <c r="C1129" s="129">
        <f>SUBTOTAL(9,C1124:C1128)</f>
        <v>1241659</v>
      </c>
    </row>
    <row r="1130" spans="1:3" outlineLevel="2" x14ac:dyDescent="0.25">
      <c r="A1130" t="s">
        <v>401</v>
      </c>
      <c r="B1130">
        <v>59.176000000000002</v>
      </c>
      <c r="C1130" s="129">
        <v>1355820</v>
      </c>
    </row>
    <row r="1131" spans="1:3" outlineLevel="2" x14ac:dyDescent="0.25">
      <c r="A1131" t="s">
        <v>401</v>
      </c>
      <c r="B1131">
        <v>91.899000000000001</v>
      </c>
      <c r="C1131" s="129">
        <v>2150776</v>
      </c>
    </row>
    <row r="1132" spans="1:3" outlineLevel="2" x14ac:dyDescent="0.25">
      <c r="A1132" t="s">
        <v>401</v>
      </c>
      <c r="B1132">
        <v>42.289000000000001</v>
      </c>
      <c r="C1132" s="129">
        <v>1001114</v>
      </c>
    </row>
    <row r="1133" spans="1:3" outlineLevel="2" x14ac:dyDescent="0.25">
      <c r="A1133" t="s">
        <v>401</v>
      </c>
      <c r="B1133">
        <v>55.661000000000001</v>
      </c>
      <c r="C1133" s="129">
        <v>1306353</v>
      </c>
    </row>
    <row r="1134" spans="1:3" outlineLevel="2" x14ac:dyDescent="0.25">
      <c r="A1134" t="s">
        <v>401</v>
      </c>
      <c r="B1134">
        <v>34.479999999999997</v>
      </c>
      <c r="C1134" s="129">
        <v>810365</v>
      </c>
    </row>
    <row r="1135" spans="1:3" s="150" customFormat="1" outlineLevel="1" x14ac:dyDescent="0.25">
      <c r="A1135" s="130" t="s">
        <v>827</v>
      </c>
      <c r="B1135" s="150">
        <f>SUBTOTAL(9,B1130:B1134)</f>
        <v>283.505</v>
      </c>
      <c r="C1135" s="129">
        <f>SUBTOTAL(9,C1130:C1134)</f>
        <v>6624428</v>
      </c>
    </row>
    <row r="1136" spans="1:3" outlineLevel="2" x14ac:dyDescent="0.25">
      <c r="A1136" t="s">
        <v>283</v>
      </c>
      <c r="B1136">
        <v>18.353000000000002</v>
      </c>
      <c r="C1136" s="129">
        <v>855157</v>
      </c>
    </row>
    <row r="1137" spans="1:3" outlineLevel="2" x14ac:dyDescent="0.25">
      <c r="A1137" t="s">
        <v>283</v>
      </c>
      <c r="B1137">
        <v>22.446000000000002</v>
      </c>
      <c r="C1137" s="129">
        <v>1046834</v>
      </c>
    </row>
    <row r="1138" spans="1:3" outlineLevel="2" x14ac:dyDescent="0.25">
      <c r="A1138" t="s">
        <v>283</v>
      </c>
      <c r="B1138">
        <v>19.78</v>
      </c>
      <c r="C1138" s="129">
        <v>919763</v>
      </c>
    </row>
    <row r="1139" spans="1:3" outlineLevel="2" x14ac:dyDescent="0.25">
      <c r="A1139" t="s">
        <v>283</v>
      </c>
      <c r="B1139">
        <v>15.868</v>
      </c>
      <c r="C1139" s="129">
        <v>737218</v>
      </c>
    </row>
    <row r="1140" spans="1:3" outlineLevel="2" x14ac:dyDescent="0.25">
      <c r="A1140" t="s">
        <v>283</v>
      </c>
      <c r="B1140">
        <v>16.001000000000001</v>
      </c>
      <c r="C1140" s="129">
        <v>739055</v>
      </c>
    </row>
    <row r="1141" spans="1:3" s="150" customFormat="1" outlineLevel="1" x14ac:dyDescent="0.25">
      <c r="A1141" s="130" t="s">
        <v>828</v>
      </c>
      <c r="B1141" s="150">
        <f>SUBTOTAL(9,B1136:B1140)</f>
        <v>92.448000000000008</v>
      </c>
      <c r="C1141" s="129">
        <f>SUBTOTAL(9,C1136:C1140)</f>
        <v>4298027</v>
      </c>
    </row>
    <row r="1142" spans="1:3" outlineLevel="2" x14ac:dyDescent="0.25">
      <c r="A1142" t="s">
        <v>375</v>
      </c>
      <c r="B1142">
        <v>10.137</v>
      </c>
      <c r="C1142" s="129">
        <v>60044</v>
      </c>
    </row>
    <row r="1143" spans="1:3" outlineLevel="2" x14ac:dyDescent="0.25">
      <c r="A1143" t="s">
        <v>375</v>
      </c>
      <c r="B1143">
        <v>7.1260000000000003</v>
      </c>
      <c r="C1143" s="129">
        <v>42181</v>
      </c>
    </row>
    <row r="1144" spans="1:3" outlineLevel="2" x14ac:dyDescent="0.25">
      <c r="A1144" t="s">
        <v>375</v>
      </c>
      <c r="B1144">
        <v>8.4480000000000004</v>
      </c>
      <c r="C1144" s="129">
        <v>49999</v>
      </c>
    </row>
    <row r="1145" spans="1:3" outlineLevel="2" x14ac:dyDescent="0.25">
      <c r="A1145" t="s">
        <v>375</v>
      </c>
      <c r="B1145">
        <v>6.883</v>
      </c>
      <c r="C1145" s="129">
        <v>40706</v>
      </c>
    </row>
    <row r="1146" spans="1:3" outlineLevel="2" x14ac:dyDescent="0.25">
      <c r="A1146" t="s">
        <v>375</v>
      </c>
      <c r="B1146">
        <v>8.8059999999999992</v>
      </c>
      <c r="C1146" s="129">
        <v>51476</v>
      </c>
    </row>
    <row r="1147" spans="1:3" s="150" customFormat="1" outlineLevel="1" x14ac:dyDescent="0.25">
      <c r="A1147" s="130" t="s">
        <v>829</v>
      </c>
      <c r="B1147" s="150">
        <f>SUBTOTAL(9,B1142:B1146)</f>
        <v>41.4</v>
      </c>
      <c r="C1147" s="129">
        <f>SUBTOTAL(9,C1142:C1146)</f>
        <v>244406</v>
      </c>
    </row>
    <row r="1148" spans="1:3" outlineLevel="2" x14ac:dyDescent="0.25">
      <c r="A1148" t="s">
        <v>492</v>
      </c>
      <c r="B1148">
        <v>25.582000000000001</v>
      </c>
      <c r="C1148" s="129">
        <v>607741</v>
      </c>
    </row>
    <row r="1149" spans="1:3" outlineLevel="2" x14ac:dyDescent="0.25">
      <c r="A1149" t="s">
        <v>492</v>
      </c>
      <c r="B1149">
        <v>42.029000000000003</v>
      </c>
      <c r="C1149" s="129">
        <v>1004602</v>
      </c>
    </row>
    <row r="1150" spans="1:3" outlineLevel="2" x14ac:dyDescent="0.25">
      <c r="A1150" t="s">
        <v>492</v>
      </c>
      <c r="B1150">
        <v>17.218</v>
      </c>
      <c r="C1150" s="129">
        <v>428178</v>
      </c>
    </row>
    <row r="1151" spans="1:3" outlineLevel="2" x14ac:dyDescent="0.25">
      <c r="A1151" t="s">
        <v>492</v>
      </c>
      <c r="B1151">
        <v>4.7489999999999997</v>
      </c>
      <c r="C1151" s="129">
        <v>121065</v>
      </c>
    </row>
    <row r="1152" spans="1:3" outlineLevel="2" x14ac:dyDescent="0.25">
      <c r="A1152" t="s">
        <v>492</v>
      </c>
      <c r="B1152">
        <v>11.893000000000001</v>
      </c>
      <c r="C1152" s="129">
        <v>299523</v>
      </c>
    </row>
    <row r="1153" spans="1:3" s="150" customFormat="1" outlineLevel="1" x14ac:dyDescent="0.25">
      <c r="A1153" s="130" t="s">
        <v>830</v>
      </c>
      <c r="B1153" s="150">
        <f>SUBTOTAL(9,B1148:B1152)</f>
        <v>101.471</v>
      </c>
      <c r="C1153" s="129">
        <f>SUBTOTAL(9,C1148:C1152)</f>
        <v>2461109</v>
      </c>
    </row>
    <row r="1154" spans="1:3" outlineLevel="2" x14ac:dyDescent="0.25">
      <c r="A1154" t="s">
        <v>566</v>
      </c>
      <c r="B1154">
        <v>15.832000000000001</v>
      </c>
      <c r="C1154" s="129">
        <v>44115</v>
      </c>
    </row>
    <row r="1155" spans="1:3" outlineLevel="2" x14ac:dyDescent="0.25">
      <c r="A1155" t="s">
        <v>566</v>
      </c>
      <c r="B1155">
        <v>16.196000000000002</v>
      </c>
      <c r="C1155" s="129">
        <v>44683</v>
      </c>
    </row>
    <row r="1156" spans="1:3" outlineLevel="2" x14ac:dyDescent="0.25">
      <c r="A1156" t="s">
        <v>566</v>
      </c>
      <c r="B1156">
        <v>19.777000000000001</v>
      </c>
      <c r="C1156" s="129">
        <v>54945</v>
      </c>
    </row>
    <row r="1157" spans="1:3" outlineLevel="2" x14ac:dyDescent="0.25">
      <c r="A1157" t="s">
        <v>566</v>
      </c>
      <c r="B1157">
        <v>17.890999999999998</v>
      </c>
      <c r="C1157" s="129">
        <v>49999</v>
      </c>
    </row>
    <row r="1158" spans="1:3" outlineLevel="2" x14ac:dyDescent="0.25">
      <c r="A1158" t="s">
        <v>566</v>
      </c>
      <c r="B1158">
        <v>17.895</v>
      </c>
      <c r="C1158" s="129">
        <v>49699</v>
      </c>
    </row>
    <row r="1159" spans="1:3" s="150" customFormat="1" outlineLevel="1" x14ac:dyDescent="0.25">
      <c r="A1159" s="130" t="s">
        <v>831</v>
      </c>
      <c r="B1159" s="150">
        <f>SUBTOTAL(9,B1154:B1158)</f>
        <v>87.590999999999994</v>
      </c>
      <c r="C1159" s="129">
        <f>SUBTOTAL(9,C1154:C1158)</f>
        <v>243441</v>
      </c>
    </row>
    <row r="1160" spans="1:3" outlineLevel="2" x14ac:dyDescent="0.25">
      <c r="A1160" t="s">
        <v>582</v>
      </c>
      <c r="B1160">
        <v>0.43099999999999999</v>
      </c>
      <c r="C1160" s="129">
        <v>3077</v>
      </c>
    </row>
    <row r="1161" spans="1:3" outlineLevel="2" x14ac:dyDescent="0.25">
      <c r="A1161" t="s">
        <v>582</v>
      </c>
      <c r="B1161">
        <v>0.16300000000000001</v>
      </c>
      <c r="C1161" s="129">
        <v>1162</v>
      </c>
    </row>
    <row r="1162" spans="1:3" outlineLevel="2" x14ac:dyDescent="0.25">
      <c r="A1162" t="s">
        <v>582</v>
      </c>
      <c r="B1162">
        <v>0.33200000000000002</v>
      </c>
      <c r="C1162" s="129">
        <v>2372</v>
      </c>
    </row>
    <row r="1163" spans="1:3" outlineLevel="2" x14ac:dyDescent="0.25">
      <c r="A1163" t="s">
        <v>582</v>
      </c>
      <c r="B1163">
        <v>0.52800000000000002</v>
      </c>
      <c r="C1163" s="129">
        <v>3997</v>
      </c>
    </row>
    <row r="1164" spans="1:3" outlineLevel="2" x14ac:dyDescent="0.25">
      <c r="A1164" t="s">
        <v>582</v>
      </c>
      <c r="B1164">
        <v>0.93300000000000005</v>
      </c>
      <c r="C1164" s="129">
        <v>6693</v>
      </c>
    </row>
    <row r="1165" spans="1:3" s="150" customFormat="1" outlineLevel="1" x14ac:dyDescent="0.25">
      <c r="A1165" s="130" t="s">
        <v>832</v>
      </c>
      <c r="B1165" s="150">
        <f>SUBTOTAL(9,B1160:B1164)</f>
        <v>2.387</v>
      </c>
      <c r="C1165" s="129">
        <f>SUBTOTAL(9,C1160:C1164)</f>
        <v>17301</v>
      </c>
    </row>
    <row r="1166" spans="1:3" outlineLevel="2" x14ac:dyDescent="0.25">
      <c r="A1166" t="s">
        <v>493</v>
      </c>
      <c r="B1166">
        <v>35.598999999999997</v>
      </c>
      <c r="C1166" s="129">
        <v>842917</v>
      </c>
    </row>
    <row r="1167" spans="1:3" outlineLevel="2" x14ac:dyDescent="0.25">
      <c r="A1167" t="s">
        <v>493</v>
      </c>
      <c r="B1167">
        <v>44.308999999999997</v>
      </c>
      <c r="C1167" s="129">
        <v>1050482</v>
      </c>
    </row>
    <row r="1168" spans="1:3" outlineLevel="2" x14ac:dyDescent="0.25">
      <c r="A1168" t="s">
        <v>493</v>
      </c>
      <c r="B1168">
        <v>29.923999999999999</v>
      </c>
      <c r="C1168" s="129">
        <v>731285</v>
      </c>
    </row>
    <row r="1169" spans="1:3" outlineLevel="2" x14ac:dyDescent="0.25">
      <c r="A1169" t="s">
        <v>493</v>
      </c>
      <c r="B1169">
        <v>7.4660000000000002</v>
      </c>
      <c r="C1169" s="129">
        <v>188560</v>
      </c>
    </row>
    <row r="1170" spans="1:3" outlineLevel="2" x14ac:dyDescent="0.25">
      <c r="A1170" t="s">
        <v>493</v>
      </c>
      <c r="B1170">
        <v>8.0519999999999996</v>
      </c>
      <c r="C1170" s="129">
        <v>198970</v>
      </c>
    </row>
    <row r="1171" spans="1:3" s="150" customFormat="1" outlineLevel="1" x14ac:dyDescent="0.25">
      <c r="A1171" s="130" t="s">
        <v>833</v>
      </c>
      <c r="B1171" s="150">
        <f>SUBTOTAL(9,B1166:B1170)</f>
        <v>125.35</v>
      </c>
      <c r="C1171" s="129">
        <f>SUBTOTAL(9,C1166:C1170)</f>
        <v>3012214</v>
      </c>
    </row>
    <row r="1172" spans="1:3" outlineLevel="2" x14ac:dyDescent="0.25">
      <c r="A1172" t="s">
        <v>343</v>
      </c>
      <c r="B1172">
        <v>4.5259999999999998</v>
      </c>
      <c r="C1172" s="129">
        <v>19489</v>
      </c>
    </row>
    <row r="1173" spans="1:3" outlineLevel="2" x14ac:dyDescent="0.25">
      <c r="A1173" t="s">
        <v>343</v>
      </c>
      <c r="B1173">
        <v>2.351</v>
      </c>
      <c r="C1173" s="129">
        <v>10287</v>
      </c>
    </row>
    <row r="1174" spans="1:3" outlineLevel="2" x14ac:dyDescent="0.25">
      <c r="A1174" t="s">
        <v>343</v>
      </c>
      <c r="B1174">
        <v>2.8290000000000002</v>
      </c>
      <c r="C1174" s="129">
        <v>12050</v>
      </c>
    </row>
    <row r="1175" spans="1:3" outlineLevel="2" x14ac:dyDescent="0.25">
      <c r="A1175" t="s">
        <v>343</v>
      </c>
      <c r="B1175">
        <v>3.528</v>
      </c>
      <c r="C1175" s="129">
        <v>14714</v>
      </c>
    </row>
    <row r="1176" spans="1:3" outlineLevel="2" x14ac:dyDescent="0.25">
      <c r="A1176" t="s">
        <v>343</v>
      </c>
      <c r="B1176">
        <v>2.633</v>
      </c>
      <c r="C1176" s="129">
        <v>10736</v>
      </c>
    </row>
    <row r="1177" spans="1:3" s="150" customFormat="1" outlineLevel="1" x14ac:dyDescent="0.25">
      <c r="A1177" s="130" t="s">
        <v>834</v>
      </c>
      <c r="B1177" s="150">
        <f>SUBTOTAL(9,B1172:B1176)</f>
        <v>15.867000000000001</v>
      </c>
      <c r="C1177" s="129">
        <f>SUBTOTAL(9,C1172:C1176)</f>
        <v>67276</v>
      </c>
    </row>
    <row r="1178" spans="1:3" outlineLevel="2" x14ac:dyDescent="0.25">
      <c r="A1178" t="s">
        <v>344</v>
      </c>
      <c r="B1178">
        <v>24.44</v>
      </c>
      <c r="C1178" s="129">
        <v>1790440</v>
      </c>
    </row>
    <row r="1179" spans="1:3" outlineLevel="2" x14ac:dyDescent="0.25">
      <c r="A1179" t="s">
        <v>344</v>
      </c>
      <c r="B1179">
        <v>10.343999999999999</v>
      </c>
      <c r="C1179" s="129">
        <v>794767</v>
      </c>
    </row>
    <row r="1180" spans="1:3" outlineLevel="2" x14ac:dyDescent="0.25">
      <c r="A1180" t="s">
        <v>344</v>
      </c>
      <c r="B1180">
        <v>6.6760000000000002</v>
      </c>
      <c r="C1180" s="129">
        <v>506066</v>
      </c>
    </row>
    <row r="1181" spans="1:3" outlineLevel="2" x14ac:dyDescent="0.25">
      <c r="A1181" t="s">
        <v>344</v>
      </c>
      <c r="B1181">
        <v>10.843999999999999</v>
      </c>
      <c r="C1181" s="129">
        <v>837456</v>
      </c>
    </row>
    <row r="1182" spans="1:3" outlineLevel="2" x14ac:dyDescent="0.25">
      <c r="A1182" t="s">
        <v>344</v>
      </c>
      <c r="B1182">
        <v>13.084</v>
      </c>
      <c r="C1182" s="129">
        <v>1010458</v>
      </c>
    </row>
    <row r="1183" spans="1:3" s="150" customFormat="1" outlineLevel="1" x14ac:dyDescent="0.25">
      <c r="A1183" s="130" t="s">
        <v>835</v>
      </c>
      <c r="B1183" s="150">
        <f>SUBTOTAL(9,B1178:B1182)</f>
        <v>65.388000000000005</v>
      </c>
      <c r="C1183" s="129">
        <f>SUBTOTAL(9,C1178:C1182)</f>
        <v>4939187</v>
      </c>
    </row>
    <row r="1184" spans="1:3" outlineLevel="2" x14ac:dyDescent="0.25">
      <c r="A1184" t="s">
        <v>345</v>
      </c>
      <c r="B1184">
        <v>6.9290000000000003</v>
      </c>
      <c r="C1184" s="129">
        <v>142394</v>
      </c>
    </row>
    <row r="1185" spans="1:3" outlineLevel="2" x14ac:dyDescent="0.25">
      <c r="A1185" t="s">
        <v>345</v>
      </c>
      <c r="B1185">
        <v>9.1229999999999993</v>
      </c>
      <c r="C1185" s="129">
        <v>187438</v>
      </c>
    </row>
    <row r="1186" spans="1:3" outlineLevel="2" x14ac:dyDescent="0.25">
      <c r="A1186" t="s">
        <v>345</v>
      </c>
      <c r="B1186">
        <v>2.964</v>
      </c>
      <c r="C1186" s="129">
        <v>60638</v>
      </c>
    </row>
    <row r="1187" spans="1:3" outlineLevel="2" x14ac:dyDescent="0.25">
      <c r="A1187" t="s">
        <v>345</v>
      </c>
      <c r="B1187">
        <v>8.6920000000000002</v>
      </c>
      <c r="C1187" s="129">
        <v>177558</v>
      </c>
    </row>
    <row r="1188" spans="1:3" outlineLevel="2" x14ac:dyDescent="0.25">
      <c r="A1188" t="s">
        <v>345</v>
      </c>
      <c r="B1188">
        <v>3.5270000000000001</v>
      </c>
      <c r="C1188" s="129">
        <v>71618</v>
      </c>
    </row>
    <row r="1189" spans="1:3" s="150" customFormat="1" outlineLevel="1" x14ac:dyDescent="0.25">
      <c r="A1189" s="130" t="s">
        <v>836</v>
      </c>
      <c r="B1189" s="150">
        <f>SUBTOTAL(9,B1184:B1188)</f>
        <v>31.234999999999999</v>
      </c>
      <c r="C1189" s="129">
        <f>SUBTOTAL(9,C1184:C1188)</f>
        <v>639646</v>
      </c>
    </row>
    <row r="1190" spans="1:3" outlineLevel="2" x14ac:dyDescent="0.25">
      <c r="A1190" t="s">
        <v>567</v>
      </c>
      <c r="B1190">
        <v>50.151000000000003</v>
      </c>
      <c r="C1190" s="129">
        <v>5699311</v>
      </c>
    </row>
    <row r="1191" spans="1:3" outlineLevel="2" x14ac:dyDescent="0.25">
      <c r="A1191" t="s">
        <v>567</v>
      </c>
      <c r="B1191">
        <v>72.742999999999995</v>
      </c>
      <c r="C1191" s="129">
        <v>8368562</v>
      </c>
    </row>
    <row r="1192" spans="1:3" outlineLevel="2" x14ac:dyDescent="0.25">
      <c r="A1192" t="s">
        <v>567</v>
      </c>
      <c r="B1192">
        <v>40.843000000000004</v>
      </c>
      <c r="C1192" s="129">
        <v>4628702</v>
      </c>
    </row>
    <row r="1193" spans="1:3" outlineLevel="2" x14ac:dyDescent="0.25">
      <c r="A1193" t="s">
        <v>567</v>
      </c>
      <c r="B1193">
        <v>98.138000000000005</v>
      </c>
      <c r="C1193" s="129">
        <v>11072015</v>
      </c>
    </row>
    <row r="1194" spans="1:3" outlineLevel="2" x14ac:dyDescent="0.25">
      <c r="A1194" t="s">
        <v>567</v>
      </c>
      <c r="B1194">
        <v>76.224999999999994</v>
      </c>
      <c r="C1194" s="129">
        <v>8767143</v>
      </c>
    </row>
    <row r="1195" spans="1:3" s="150" customFormat="1" outlineLevel="1" x14ac:dyDescent="0.25">
      <c r="A1195" s="130" t="s">
        <v>837</v>
      </c>
      <c r="B1195" s="150">
        <f>SUBTOTAL(9,B1190:B1194)</f>
        <v>338.1</v>
      </c>
      <c r="C1195" s="129">
        <f>SUBTOTAL(9,C1190:C1194)</f>
        <v>38535733</v>
      </c>
    </row>
    <row r="1196" spans="1:3" outlineLevel="2" x14ac:dyDescent="0.25">
      <c r="A1196" t="s">
        <v>568</v>
      </c>
      <c r="B1196">
        <v>3.5720000000000001</v>
      </c>
      <c r="C1196" s="129">
        <v>8672</v>
      </c>
    </row>
    <row r="1197" spans="1:3" outlineLevel="2" x14ac:dyDescent="0.25">
      <c r="A1197" t="s">
        <v>568</v>
      </c>
      <c r="B1197">
        <v>2.46</v>
      </c>
      <c r="C1197" s="129">
        <v>5882</v>
      </c>
    </row>
    <row r="1198" spans="1:3" outlineLevel="2" x14ac:dyDescent="0.25">
      <c r="A1198" t="s">
        <v>568</v>
      </c>
      <c r="B1198">
        <v>3.6280000000000001</v>
      </c>
      <c r="C1198" s="129">
        <v>8595</v>
      </c>
    </row>
    <row r="1199" spans="1:3" outlineLevel="2" x14ac:dyDescent="0.25">
      <c r="A1199" t="s">
        <v>568</v>
      </c>
      <c r="B1199">
        <v>6.9370000000000003</v>
      </c>
      <c r="C1199" s="129">
        <v>16396</v>
      </c>
    </row>
    <row r="1200" spans="1:3" outlineLevel="2" x14ac:dyDescent="0.25">
      <c r="A1200" t="s">
        <v>568</v>
      </c>
      <c r="B1200">
        <v>4.9820000000000002</v>
      </c>
      <c r="C1200" s="129">
        <v>12056</v>
      </c>
    </row>
    <row r="1201" spans="1:3" s="150" customFormat="1" outlineLevel="1" x14ac:dyDescent="0.25">
      <c r="A1201" s="130" t="s">
        <v>838</v>
      </c>
      <c r="B1201" s="150">
        <f>SUBTOTAL(9,B1196:B1200)</f>
        <v>21.579000000000001</v>
      </c>
      <c r="C1201" s="129">
        <f>SUBTOTAL(9,C1196:C1200)</f>
        <v>51601</v>
      </c>
    </row>
    <row r="1202" spans="1:3" outlineLevel="2" x14ac:dyDescent="0.25">
      <c r="A1202" t="s">
        <v>376</v>
      </c>
      <c r="B1202">
        <v>14.754</v>
      </c>
      <c r="C1202" s="129">
        <v>399754</v>
      </c>
    </row>
    <row r="1203" spans="1:3" outlineLevel="2" x14ac:dyDescent="0.25">
      <c r="A1203" t="s">
        <v>376</v>
      </c>
      <c r="B1203">
        <v>6.726</v>
      </c>
      <c r="C1203" s="129">
        <v>181317</v>
      </c>
    </row>
    <row r="1204" spans="1:3" outlineLevel="2" x14ac:dyDescent="0.25">
      <c r="A1204" t="s">
        <v>376</v>
      </c>
      <c r="B1204">
        <v>31.832999999999998</v>
      </c>
      <c r="C1204" s="129">
        <v>860553</v>
      </c>
    </row>
    <row r="1205" spans="1:3" outlineLevel="2" x14ac:dyDescent="0.25">
      <c r="A1205" t="s">
        <v>376</v>
      </c>
      <c r="B1205">
        <v>14.723000000000001</v>
      </c>
      <c r="C1205" s="129">
        <v>391332</v>
      </c>
    </row>
    <row r="1206" spans="1:3" outlineLevel="2" x14ac:dyDescent="0.25">
      <c r="A1206" t="s">
        <v>376</v>
      </c>
      <c r="B1206">
        <v>14.337</v>
      </c>
      <c r="C1206" s="129">
        <v>377792</v>
      </c>
    </row>
    <row r="1207" spans="1:3" s="150" customFormat="1" outlineLevel="1" x14ac:dyDescent="0.25">
      <c r="A1207" s="130" t="s">
        <v>839</v>
      </c>
      <c r="B1207" s="150">
        <f>SUBTOTAL(9,B1202:B1206)</f>
        <v>82.373000000000005</v>
      </c>
      <c r="C1207" s="129">
        <f>SUBTOTAL(9,C1202:C1206)</f>
        <v>2210748</v>
      </c>
    </row>
    <row r="1208" spans="1:3" outlineLevel="2" x14ac:dyDescent="0.25">
      <c r="A1208" t="s">
        <v>591</v>
      </c>
      <c r="B1208">
        <v>26.100999999999999</v>
      </c>
      <c r="C1208" s="129">
        <v>1621914</v>
      </c>
    </row>
    <row r="1209" spans="1:3" outlineLevel="2" x14ac:dyDescent="0.25">
      <c r="A1209" t="s">
        <v>591</v>
      </c>
      <c r="B1209">
        <v>16.013999999999999</v>
      </c>
      <c r="C1209" s="129">
        <v>1033096</v>
      </c>
    </row>
    <row r="1210" spans="1:3" outlineLevel="2" x14ac:dyDescent="0.25">
      <c r="A1210" t="s">
        <v>591</v>
      </c>
      <c r="B1210">
        <v>11.863</v>
      </c>
      <c r="C1210" s="129">
        <v>755483</v>
      </c>
    </row>
    <row r="1211" spans="1:3" outlineLevel="2" x14ac:dyDescent="0.25">
      <c r="A1211" t="s">
        <v>591</v>
      </c>
      <c r="B1211">
        <v>12.507</v>
      </c>
      <c r="C1211" s="129">
        <v>792958</v>
      </c>
    </row>
    <row r="1212" spans="1:3" outlineLevel="2" x14ac:dyDescent="0.25">
      <c r="A1212" t="s">
        <v>591</v>
      </c>
      <c r="B1212">
        <v>15.238</v>
      </c>
      <c r="C1212" s="129">
        <v>970165</v>
      </c>
    </row>
    <row r="1213" spans="1:3" s="150" customFormat="1" outlineLevel="1" x14ac:dyDescent="0.25">
      <c r="A1213" s="130" t="s">
        <v>840</v>
      </c>
      <c r="B1213" s="150">
        <f>SUBTOTAL(9,B1208:B1212)</f>
        <v>81.722999999999999</v>
      </c>
      <c r="C1213" s="129">
        <f>SUBTOTAL(9,C1208:C1212)</f>
        <v>5173616</v>
      </c>
    </row>
    <row r="1214" spans="1:3" outlineLevel="2" x14ac:dyDescent="0.25">
      <c r="A1214" t="s">
        <v>425</v>
      </c>
      <c r="B1214">
        <v>56.158000000000001</v>
      </c>
      <c r="C1214" s="129">
        <v>1948955</v>
      </c>
    </row>
    <row r="1215" spans="1:3" outlineLevel="2" x14ac:dyDescent="0.25">
      <c r="A1215" t="s">
        <v>425</v>
      </c>
      <c r="B1215">
        <v>28.013000000000002</v>
      </c>
      <c r="C1215" s="129">
        <v>987770</v>
      </c>
    </row>
    <row r="1216" spans="1:3" outlineLevel="2" x14ac:dyDescent="0.25">
      <c r="A1216" t="s">
        <v>425</v>
      </c>
      <c r="B1216">
        <v>43.860999999999997</v>
      </c>
      <c r="C1216" s="129">
        <v>1495613</v>
      </c>
    </row>
    <row r="1217" spans="1:3" outlineLevel="2" x14ac:dyDescent="0.25">
      <c r="A1217" t="s">
        <v>425</v>
      </c>
      <c r="B1217">
        <v>30.431999999999999</v>
      </c>
      <c r="C1217" s="129">
        <v>1030543</v>
      </c>
    </row>
    <row r="1218" spans="1:3" outlineLevel="2" x14ac:dyDescent="0.25">
      <c r="A1218" t="s">
        <v>425</v>
      </c>
      <c r="B1218">
        <v>23.306999999999999</v>
      </c>
      <c r="C1218" s="129">
        <v>799797</v>
      </c>
    </row>
    <row r="1219" spans="1:3" s="150" customFormat="1" outlineLevel="1" x14ac:dyDescent="0.25">
      <c r="A1219" s="130" t="s">
        <v>841</v>
      </c>
      <c r="B1219" s="150">
        <f>SUBTOTAL(9,B1214:B1218)</f>
        <v>181.77099999999999</v>
      </c>
      <c r="C1219" s="129">
        <f>SUBTOTAL(9,C1214:C1218)</f>
        <v>6262678</v>
      </c>
    </row>
    <row r="1220" spans="1:3" outlineLevel="2" x14ac:dyDescent="0.25">
      <c r="A1220" t="s">
        <v>313</v>
      </c>
      <c r="B1220">
        <v>96.695999999999998</v>
      </c>
      <c r="C1220" s="129">
        <v>2691580</v>
      </c>
    </row>
    <row r="1221" spans="1:3" outlineLevel="2" x14ac:dyDescent="0.25">
      <c r="A1221" t="s">
        <v>313</v>
      </c>
      <c r="B1221">
        <v>81.918999999999997</v>
      </c>
      <c r="C1221" s="129">
        <v>2280792</v>
      </c>
    </row>
    <row r="1222" spans="1:3" outlineLevel="2" x14ac:dyDescent="0.25">
      <c r="A1222" t="s">
        <v>313</v>
      </c>
      <c r="B1222">
        <v>118.62</v>
      </c>
      <c r="C1222" s="129">
        <v>3296894</v>
      </c>
    </row>
    <row r="1223" spans="1:3" outlineLevel="2" x14ac:dyDescent="0.25">
      <c r="A1223" t="s">
        <v>313</v>
      </c>
      <c r="B1223">
        <v>152.22499999999999</v>
      </c>
      <c r="C1223" s="129">
        <v>4199757</v>
      </c>
    </row>
    <row r="1224" spans="1:3" outlineLevel="2" x14ac:dyDescent="0.25">
      <c r="A1224" t="s">
        <v>313</v>
      </c>
      <c r="B1224">
        <v>120.02500000000001</v>
      </c>
      <c r="C1224" s="129">
        <v>3263555</v>
      </c>
    </row>
    <row r="1225" spans="1:3" s="150" customFormat="1" outlineLevel="1" x14ac:dyDescent="0.25">
      <c r="A1225" s="130" t="s">
        <v>842</v>
      </c>
      <c r="B1225" s="150">
        <f>SUBTOTAL(9,B1220:B1224)</f>
        <v>569.48500000000001</v>
      </c>
      <c r="C1225" s="129">
        <f>SUBTOTAL(9,C1220:C1224)</f>
        <v>15732578</v>
      </c>
    </row>
    <row r="1226" spans="1:3" outlineLevel="2" x14ac:dyDescent="0.25">
      <c r="A1226" t="s">
        <v>465</v>
      </c>
      <c r="B1226">
        <v>12.611000000000001</v>
      </c>
      <c r="C1226" s="129">
        <v>197996</v>
      </c>
    </row>
    <row r="1227" spans="1:3" outlineLevel="2" x14ac:dyDescent="0.25">
      <c r="A1227" t="s">
        <v>465</v>
      </c>
      <c r="B1227">
        <v>5.85</v>
      </c>
      <c r="C1227" s="129">
        <v>90494</v>
      </c>
    </row>
    <row r="1228" spans="1:3" outlineLevel="2" x14ac:dyDescent="0.25">
      <c r="A1228" t="s">
        <v>465</v>
      </c>
      <c r="B1228">
        <v>8.3119999999999994</v>
      </c>
      <c r="C1228" s="129">
        <v>128096</v>
      </c>
    </row>
    <row r="1229" spans="1:3" outlineLevel="2" x14ac:dyDescent="0.25">
      <c r="A1229" t="s">
        <v>465</v>
      </c>
      <c r="B1229">
        <v>13.055</v>
      </c>
      <c r="C1229" s="129">
        <v>199775</v>
      </c>
    </row>
    <row r="1230" spans="1:3" outlineLevel="2" x14ac:dyDescent="0.25">
      <c r="A1230" t="s">
        <v>465</v>
      </c>
      <c r="B1230">
        <v>13.076000000000001</v>
      </c>
      <c r="C1230" s="129">
        <v>195211</v>
      </c>
    </row>
    <row r="1231" spans="1:3" s="150" customFormat="1" outlineLevel="1" x14ac:dyDescent="0.25">
      <c r="A1231" s="130" t="s">
        <v>843</v>
      </c>
      <c r="B1231" s="150">
        <f>SUBTOTAL(9,B1226:B1230)</f>
        <v>52.903999999999996</v>
      </c>
      <c r="C1231" s="129">
        <f>SUBTOTAL(9,C1226:C1230)</f>
        <v>811572</v>
      </c>
    </row>
    <row r="1232" spans="1:3" outlineLevel="2" x14ac:dyDescent="0.25">
      <c r="A1232" t="s">
        <v>525</v>
      </c>
      <c r="B1232">
        <v>108.902</v>
      </c>
      <c r="C1232" s="129">
        <v>1736450</v>
      </c>
    </row>
    <row r="1233" spans="1:3" outlineLevel="2" x14ac:dyDescent="0.25">
      <c r="A1233" t="s">
        <v>525</v>
      </c>
      <c r="B1233">
        <v>111.14100000000001</v>
      </c>
      <c r="C1233" s="129">
        <v>1770452</v>
      </c>
    </row>
    <row r="1234" spans="1:3" outlineLevel="2" x14ac:dyDescent="0.25">
      <c r="A1234" t="s">
        <v>525</v>
      </c>
      <c r="B1234">
        <v>194.27</v>
      </c>
      <c r="C1234" s="129">
        <v>3072372</v>
      </c>
    </row>
    <row r="1235" spans="1:3" outlineLevel="2" x14ac:dyDescent="0.25">
      <c r="A1235" t="s">
        <v>525</v>
      </c>
      <c r="B1235">
        <v>204.18299999999999</v>
      </c>
      <c r="C1235" s="129">
        <v>3164907</v>
      </c>
    </row>
    <row r="1236" spans="1:3" outlineLevel="2" x14ac:dyDescent="0.25">
      <c r="A1236" t="s">
        <v>525</v>
      </c>
      <c r="B1236">
        <v>194.316</v>
      </c>
      <c r="C1236" s="129">
        <v>3020631</v>
      </c>
    </row>
    <row r="1237" spans="1:3" s="150" customFormat="1" outlineLevel="1" x14ac:dyDescent="0.25">
      <c r="A1237" s="130" t="s">
        <v>844</v>
      </c>
      <c r="B1237" s="150">
        <f>SUBTOTAL(9,B1232:B1236)</f>
        <v>812.81200000000001</v>
      </c>
      <c r="C1237" s="129">
        <f>SUBTOTAL(9,C1232:C1236)</f>
        <v>12764812</v>
      </c>
    </row>
    <row r="1238" spans="1:3" outlineLevel="2" x14ac:dyDescent="0.25">
      <c r="A1238" t="s">
        <v>569</v>
      </c>
      <c r="B1238">
        <v>8.1240000000000006</v>
      </c>
      <c r="C1238" s="129">
        <v>13063</v>
      </c>
    </row>
    <row r="1239" spans="1:3" outlineLevel="2" x14ac:dyDescent="0.25">
      <c r="A1239" t="s">
        <v>569</v>
      </c>
      <c r="B1239">
        <v>3.528</v>
      </c>
      <c r="C1239" s="129">
        <v>5472</v>
      </c>
    </row>
    <row r="1240" spans="1:3" outlineLevel="2" x14ac:dyDescent="0.25">
      <c r="A1240" t="s">
        <v>569</v>
      </c>
      <c r="B1240">
        <v>8.6560000000000006</v>
      </c>
      <c r="C1240" s="129">
        <v>13408</v>
      </c>
    </row>
    <row r="1241" spans="1:3" outlineLevel="2" x14ac:dyDescent="0.25">
      <c r="A1241" t="s">
        <v>569</v>
      </c>
      <c r="B1241">
        <v>24.356999999999999</v>
      </c>
      <c r="C1241" s="129">
        <v>36525</v>
      </c>
    </row>
    <row r="1242" spans="1:3" outlineLevel="2" x14ac:dyDescent="0.25">
      <c r="A1242" t="s">
        <v>569</v>
      </c>
      <c r="B1242">
        <v>9.173</v>
      </c>
      <c r="C1242" s="129">
        <v>15137</v>
      </c>
    </row>
    <row r="1243" spans="1:3" s="150" customFormat="1" outlineLevel="1" x14ac:dyDescent="0.25">
      <c r="A1243" s="130" t="s">
        <v>845</v>
      </c>
      <c r="B1243" s="150">
        <f>SUBTOTAL(9,B1238:B1242)</f>
        <v>53.838000000000001</v>
      </c>
      <c r="C1243" s="129">
        <f>SUBTOTAL(9,C1238:C1242)</f>
        <v>83605</v>
      </c>
    </row>
    <row r="1244" spans="1:3" outlineLevel="2" x14ac:dyDescent="0.25">
      <c r="A1244" t="s">
        <v>377</v>
      </c>
      <c r="B1244">
        <v>13.363</v>
      </c>
      <c r="C1244" s="129">
        <v>9761</v>
      </c>
    </row>
    <row r="1245" spans="1:3" outlineLevel="2" x14ac:dyDescent="0.25">
      <c r="A1245" t="s">
        <v>377</v>
      </c>
      <c r="B1245">
        <v>42.741999999999997</v>
      </c>
      <c r="C1245" s="129">
        <v>30919</v>
      </c>
    </row>
    <row r="1246" spans="1:3" outlineLevel="2" x14ac:dyDescent="0.25">
      <c r="A1246" t="s">
        <v>377</v>
      </c>
      <c r="B1246">
        <v>63.167999999999999</v>
      </c>
      <c r="C1246" s="129">
        <v>45682</v>
      </c>
    </row>
    <row r="1247" spans="1:3" outlineLevel="2" x14ac:dyDescent="0.25">
      <c r="A1247" t="s">
        <v>377</v>
      </c>
      <c r="B1247">
        <v>12.244999999999999</v>
      </c>
      <c r="C1247" s="129">
        <v>9087</v>
      </c>
    </row>
    <row r="1248" spans="1:3" outlineLevel="2" x14ac:dyDescent="0.25">
      <c r="A1248" t="s">
        <v>377</v>
      </c>
      <c r="B1248">
        <v>11.33</v>
      </c>
      <c r="C1248" s="129">
        <v>8397</v>
      </c>
    </row>
    <row r="1249" spans="1:3" s="150" customFormat="1" outlineLevel="1" x14ac:dyDescent="0.25">
      <c r="A1249" s="130" t="s">
        <v>846</v>
      </c>
      <c r="B1249" s="150">
        <f>SUBTOTAL(9,B1244:B1248)</f>
        <v>142.84800000000001</v>
      </c>
      <c r="C1249" s="129">
        <f>SUBTOTAL(9,C1244:C1248)</f>
        <v>103846</v>
      </c>
    </row>
    <row r="1250" spans="1:3" outlineLevel="2" x14ac:dyDescent="0.25">
      <c r="A1250" t="s">
        <v>654</v>
      </c>
      <c r="B1250">
        <v>63.167999999999999</v>
      </c>
      <c r="C1250" s="129">
        <v>1278487</v>
      </c>
    </row>
    <row r="1251" spans="1:3" outlineLevel="2" x14ac:dyDescent="0.25">
      <c r="A1251" t="s">
        <v>654</v>
      </c>
      <c r="B1251">
        <v>49.238999999999997</v>
      </c>
      <c r="C1251" s="129">
        <v>1004458</v>
      </c>
    </row>
    <row r="1252" spans="1:3" outlineLevel="2" x14ac:dyDescent="0.25">
      <c r="A1252" t="s">
        <v>654</v>
      </c>
      <c r="B1252">
        <v>47.402999999999999</v>
      </c>
      <c r="C1252" s="129">
        <v>988257</v>
      </c>
    </row>
    <row r="1253" spans="1:3" outlineLevel="2" x14ac:dyDescent="0.25">
      <c r="A1253" t="s">
        <v>654</v>
      </c>
      <c r="B1253">
        <v>48.277000000000001</v>
      </c>
      <c r="C1253" s="129">
        <v>993199</v>
      </c>
    </row>
    <row r="1254" spans="1:3" outlineLevel="2" x14ac:dyDescent="0.25">
      <c r="A1254" t="s">
        <v>654</v>
      </c>
      <c r="B1254">
        <v>41.731000000000002</v>
      </c>
      <c r="C1254" s="129">
        <v>853803</v>
      </c>
    </row>
    <row r="1255" spans="1:3" s="150" customFormat="1" outlineLevel="1" x14ac:dyDescent="0.25">
      <c r="A1255" s="130" t="s">
        <v>847</v>
      </c>
      <c r="B1255" s="150">
        <f>SUBTOTAL(9,B1250:B1254)</f>
        <v>249.81799999999998</v>
      </c>
      <c r="C1255" s="129">
        <f>SUBTOTAL(9,C1250:C1254)</f>
        <v>5118204</v>
      </c>
    </row>
    <row r="1256" spans="1:3" outlineLevel="2" x14ac:dyDescent="0.25">
      <c r="A1256" t="s">
        <v>147</v>
      </c>
      <c r="B1256">
        <v>36.472000000000001</v>
      </c>
      <c r="C1256" s="129">
        <v>4022989</v>
      </c>
    </row>
    <row r="1257" spans="1:3" outlineLevel="2" x14ac:dyDescent="0.25">
      <c r="A1257" t="s">
        <v>147</v>
      </c>
      <c r="B1257">
        <v>16.196000000000002</v>
      </c>
      <c r="C1257" s="129">
        <v>1828297</v>
      </c>
    </row>
    <row r="1258" spans="1:3" outlineLevel="2" x14ac:dyDescent="0.25">
      <c r="A1258" t="s">
        <v>147</v>
      </c>
      <c r="B1258">
        <v>9.6940000000000008</v>
      </c>
      <c r="C1258" s="129">
        <v>1111133</v>
      </c>
    </row>
    <row r="1259" spans="1:3" outlineLevel="2" x14ac:dyDescent="0.25">
      <c r="A1259" t="s">
        <v>147</v>
      </c>
      <c r="B1259">
        <v>23.463000000000001</v>
      </c>
      <c r="C1259" s="129">
        <v>2701337</v>
      </c>
    </row>
    <row r="1260" spans="1:3" outlineLevel="2" x14ac:dyDescent="0.25">
      <c r="A1260" t="s">
        <v>147</v>
      </c>
      <c r="B1260">
        <v>10.045999999999999</v>
      </c>
      <c r="C1260" s="129">
        <v>1143741</v>
      </c>
    </row>
    <row r="1261" spans="1:3" s="150" customFormat="1" outlineLevel="1" x14ac:dyDescent="0.25">
      <c r="A1261" s="130" t="s">
        <v>633</v>
      </c>
      <c r="B1261" s="150">
        <f>SUBTOTAL(9,B1256:B1260)</f>
        <v>95.871000000000009</v>
      </c>
      <c r="C1261" s="129">
        <f>SUBTOTAL(9,C1256:C1260)</f>
        <v>10807497</v>
      </c>
    </row>
    <row r="1262" spans="1:3" outlineLevel="2" x14ac:dyDescent="0.25">
      <c r="A1262" t="s">
        <v>426</v>
      </c>
      <c r="B1262">
        <v>209.46600000000001</v>
      </c>
      <c r="C1262" s="129">
        <v>10285581</v>
      </c>
    </row>
    <row r="1263" spans="1:3" outlineLevel="2" x14ac:dyDescent="0.25">
      <c r="A1263" t="s">
        <v>426</v>
      </c>
      <c r="B1263">
        <v>81.905000000000001</v>
      </c>
      <c r="C1263" s="129">
        <v>4204806</v>
      </c>
    </row>
    <row r="1264" spans="1:3" outlineLevel="2" x14ac:dyDescent="0.25">
      <c r="A1264" t="s">
        <v>426</v>
      </c>
      <c r="B1264">
        <v>113.886</v>
      </c>
      <c r="C1264" s="129">
        <v>5958110</v>
      </c>
    </row>
    <row r="1265" spans="1:3" outlineLevel="2" x14ac:dyDescent="0.25">
      <c r="A1265" t="s">
        <v>426</v>
      </c>
      <c r="B1265">
        <v>108.387</v>
      </c>
      <c r="C1265" s="129">
        <v>5748770</v>
      </c>
    </row>
    <row r="1266" spans="1:3" outlineLevel="2" x14ac:dyDescent="0.25">
      <c r="A1266" t="s">
        <v>426</v>
      </c>
      <c r="B1266">
        <v>63.475000000000001</v>
      </c>
      <c r="C1266" s="129">
        <v>3283153</v>
      </c>
    </row>
    <row r="1267" spans="1:3" s="150" customFormat="1" outlineLevel="1" x14ac:dyDescent="0.25">
      <c r="A1267" s="130" t="s">
        <v>848</v>
      </c>
      <c r="B1267" s="150">
        <f>SUBTOTAL(9,B1262:B1266)</f>
        <v>577.11900000000003</v>
      </c>
      <c r="C1267" s="129">
        <f>SUBTOTAL(9,C1262:C1266)</f>
        <v>29480420</v>
      </c>
    </row>
    <row r="1268" spans="1:3" outlineLevel="2" x14ac:dyDescent="0.25">
      <c r="A1268" t="s">
        <v>427</v>
      </c>
      <c r="B1268">
        <v>119.428</v>
      </c>
      <c r="C1268" s="129">
        <v>3881106</v>
      </c>
    </row>
    <row r="1269" spans="1:3" outlineLevel="2" x14ac:dyDescent="0.25">
      <c r="A1269" t="s">
        <v>427</v>
      </c>
      <c r="B1269">
        <v>66.302000000000007</v>
      </c>
      <c r="C1269" s="129">
        <v>2198581</v>
      </c>
    </row>
    <row r="1270" spans="1:3" outlineLevel="2" x14ac:dyDescent="0.25">
      <c r="A1270" t="s">
        <v>427</v>
      </c>
      <c r="B1270">
        <v>80.581000000000003</v>
      </c>
      <c r="C1270" s="129">
        <v>2717152</v>
      </c>
    </row>
    <row r="1271" spans="1:3" outlineLevel="2" x14ac:dyDescent="0.25">
      <c r="A1271" t="s">
        <v>427</v>
      </c>
      <c r="B1271">
        <v>45.243000000000002</v>
      </c>
      <c r="C1271" s="129">
        <v>1601092</v>
      </c>
    </row>
    <row r="1272" spans="1:3" outlineLevel="2" x14ac:dyDescent="0.25">
      <c r="A1272" t="s">
        <v>427</v>
      </c>
      <c r="B1272">
        <v>48.878999999999998</v>
      </c>
      <c r="C1272" s="129">
        <v>1724616</v>
      </c>
    </row>
    <row r="1273" spans="1:3" s="150" customFormat="1" outlineLevel="1" x14ac:dyDescent="0.25">
      <c r="A1273" s="130" t="s">
        <v>849</v>
      </c>
      <c r="B1273" s="150">
        <f>SUBTOTAL(9,B1268:B1272)</f>
        <v>360.43300000000005</v>
      </c>
      <c r="C1273" s="129">
        <f>SUBTOTAL(9,C1268:C1272)</f>
        <v>12122547</v>
      </c>
    </row>
    <row r="1274" spans="1:3" outlineLevel="2" x14ac:dyDescent="0.25">
      <c r="A1274" t="s">
        <v>570</v>
      </c>
      <c r="B1274">
        <v>26.800999999999998</v>
      </c>
      <c r="C1274" s="129">
        <v>11259</v>
      </c>
    </row>
    <row r="1275" spans="1:3" outlineLevel="2" x14ac:dyDescent="0.25">
      <c r="A1275" t="s">
        <v>570</v>
      </c>
      <c r="B1275">
        <v>15.394</v>
      </c>
      <c r="C1275" s="129">
        <v>6420</v>
      </c>
    </row>
    <row r="1276" spans="1:3" outlineLevel="2" x14ac:dyDescent="0.25">
      <c r="A1276" t="s">
        <v>570</v>
      </c>
      <c r="B1276">
        <v>26.957999999999998</v>
      </c>
      <c r="C1276" s="129">
        <v>11306</v>
      </c>
    </row>
    <row r="1277" spans="1:3" outlineLevel="2" x14ac:dyDescent="0.25">
      <c r="A1277" t="s">
        <v>570</v>
      </c>
      <c r="B1277">
        <v>11.797000000000001</v>
      </c>
      <c r="C1277" s="129">
        <v>4956</v>
      </c>
    </row>
    <row r="1278" spans="1:3" outlineLevel="2" x14ac:dyDescent="0.25">
      <c r="A1278" t="s">
        <v>570</v>
      </c>
      <c r="B1278">
        <v>14.765000000000001</v>
      </c>
      <c r="C1278" s="129">
        <v>6233</v>
      </c>
    </row>
    <row r="1279" spans="1:3" s="150" customFormat="1" outlineLevel="1" x14ac:dyDescent="0.25">
      <c r="A1279" s="130" t="s">
        <v>850</v>
      </c>
      <c r="B1279" s="150">
        <f>SUBTOTAL(9,B1274:B1278)</f>
        <v>95.714999999999989</v>
      </c>
      <c r="C1279" s="129">
        <f>SUBTOTAL(9,C1274:C1278)</f>
        <v>40174</v>
      </c>
    </row>
    <row r="1280" spans="1:3" outlineLevel="2" x14ac:dyDescent="0.25">
      <c r="A1280" t="s">
        <v>428</v>
      </c>
      <c r="B1280">
        <v>37.47</v>
      </c>
      <c r="C1280" s="129">
        <v>667578</v>
      </c>
    </row>
    <row r="1281" spans="1:3" outlineLevel="2" x14ac:dyDescent="0.25">
      <c r="A1281" t="s">
        <v>428</v>
      </c>
      <c r="B1281">
        <v>13.081</v>
      </c>
      <c r="C1281" s="129">
        <v>239733</v>
      </c>
    </row>
    <row r="1282" spans="1:3" outlineLevel="2" x14ac:dyDescent="0.25">
      <c r="A1282" t="s">
        <v>428</v>
      </c>
      <c r="B1282">
        <v>31.026</v>
      </c>
      <c r="C1282" s="129">
        <v>567410</v>
      </c>
    </row>
    <row r="1283" spans="1:3" outlineLevel="2" x14ac:dyDescent="0.25">
      <c r="A1283" t="s">
        <v>428</v>
      </c>
      <c r="B1283">
        <v>27.588999999999999</v>
      </c>
      <c r="C1283" s="129">
        <v>518518</v>
      </c>
    </row>
    <row r="1284" spans="1:3" outlineLevel="2" x14ac:dyDescent="0.25">
      <c r="A1284" t="s">
        <v>428</v>
      </c>
      <c r="B1284">
        <v>26.324999999999999</v>
      </c>
      <c r="C1284" s="129">
        <v>487769</v>
      </c>
    </row>
    <row r="1285" spans="1:3" s="150" customFormat="1" outlineLevel="1" x14ac:dyDescent="0.25">
      <c r="A1285" s="130" t="s">
        <v>851</v>
      </c>
      <c r="B1285" s="150">
        <f>SUBTOTAL(9,B1280:B1284)</f>
        <v>135.49099999999999</v>
      </c>
      <c r="C1285" s="129">
        <f>SUBTOTAL(9,C1280:C1284)</f>
        <v>2481008</v>
      </c>
    </row>
    <row r="1286" spans="1:3" outlineLevel="2" x14ac:dyDescent="0.25">
      <c r="A1286" t="s">
        <v>148</v>
      </c>
      <c r="B1286">
        <v>22.925999999999998</v>
      </c>
      <c r="C1286" s="129">
        <v>2530894</v>
      </c>
    </row>
    <row r="1287" spans="1:3" outlineLevel="2" x14ac:dyDescent="0.25">
      <c r="A1287" t="s">
        <v>148</v>
      </c>
      <c r="B1287">
        <v>9.1210000000000004</v>
      </c>
      <c r="C1287" s="129">
        <v>990095</v>
      </c>
    </row>
    <row r="1288" spans="1:3" outlineLevel="2" x14ac:dyDescent="0.25">
      <c r="A1288" t="s">
        <v>148</v>
      </c>
      <c r="B1288">
        <v>13.842000000000001</v>
      </c>
      <c r="C1288" s="129">
        <v>1502464</v>
      </c>
    </row>
    <row r="1289" spans="1:3" outlineLevel="2" x14ac:dyDescent="0.25">
      <c r="A1289" t="s">
        <v>148</v>
      </c>
      <c r="B1289">
        <v>50.210999999999999</v>
      </c>
      <c r="C1289" s="129">
        <v>5310875</v>
      </c>
    </row>
    <row r="1290" spans="1:3" outlineLevel="2" x14ac:dyDescent="0.25">
      <c r="A1290" t="s">
        <v>148</v>
      </c>
      <c r="B1290">
        <v>21.338999999999999</v>
      </c>
      <c r="C1290" s="129">
        <v>2310896</v>
      </c>
    </row>
    <row r="1291" spans="1:3" s="150" customFormat="1" outlineLevel="1" x14ac:dyDescent="0.25">
      <c r="A1291" s="130" t="s">
        <v>634</v>
      </c>
      <c r="B1291" s="150">
        <f>SUBTOTAL(9,B1286:B1290)</f>
        <v>117.43899999999999</v>
      </c>
      <c r="C1291" s="129">
        <f>SUBTOTAL(9,C1286:C1290)</f>
        <v>12645224</v>
      </c>
    </row>
    <row r="1292" spans="1:3" outlineLevel="2" x14ac:dyDescent="0.25">
      <c r="A1292" t="s">
        <v>541</v>
      </c>
      <c r="B1292">
        <v>0.38600000000000001</v>
      </c>
      <c r="C1292" s="129">
        <v>26090</v>
      </c>
    </row>
    <row r="1293" spans="1:3" outlineLevel="2" x14ac:dyDescent="0.25">
      <c r="A1293" t="s">
        <v>541</v>
      </c>
      <c r="B1293">
        <v>0.64</v>
      </c>
      <c r="C1293" s="129">
        <v>43407</v>
      </c>
    </row>
    <row r="1294" spans="1:3" outlineLevel="2" x14ac:dyDescent="0.25">
      <c r="A1294" t="s">
        <v>541</v>
      </c>
      <c r="B1294">
        <v>0.42099999999999999</v>
      </c>
      <c r="C1294" s="129">
        <v>28474</v>
      </c>
    </row>
    <row r="1295" spans="1:3" outlineLevel="2" x14ac:dyDescent="0.25">
      <c r="A1295" t="s">
        <v>541</v>
      </c>
      <c r="B1295">
        <v>0.64</v>
      </c>
      <c r="C1295" s="129">
        <v>44011</v>
      </c>
    </row>
    <row r="1296" spans="1:3" outlineLevel="2" x14ac:dyDescent="0.25">
      <c r="A1296" t="s">
        <v>541</v>
      </c>
      <c r="B1296">
        <v>0.46600000000000003</v>
      </c>
      <c r="C1296" s="129">
        <v>31567</v>
      </c>
    </row>
    <row r="1297" spans="1:3" s="150" customFormat="1" outlineLevel="1" x14ac:dyDescent="0.25">
      <c r="A1297" s="130" t="s">
        <v>852</v>
      </c>
      <c r="B1297" s="150">
        <f>SUBTOTAL(9,B1292:B1296)</f>
        <v>2.5530000000000004</v>
      </c>
      <c r="C1297" s="129">
        <f>SUBTOTAL(9,C1292:C1296)</f>
        <v>173549</v>
      </c>
    </row>
    <row r="1298" spans="1:3" outlineLevel="2" x14ac:dyDescent="0.25">
      <c r="A1298" t="s">
        <v>526</v>
      </c>
      <c r="B1298">
        <v>2.5249999999999999</v>
      </c>
      <c r="C1298" s="129">
        <v>31015</v>
      </c>
    </row>
    <row r="1299" spans="1:3" outlineLevel="2" x14ac:dyDescent="0.25">
      <c r="A1299" t="s">
        <v>526</v>
      </c>
      <c r="B1299">
        <v>6.1980000000000004</v>
      </c>
      <c r="C1299" s="129">
        <v>76000</v>
      </c>
    </row>
    <row r="1300" spans="1:3" outlineLevel="2" x14ac:dyDescent="0.25">
      <c r="A1300" t="s">
        <v>526</v>
      </c>
      <c r="B1300">
        <v>6.673</v>
      </c>
      <c r="C1300" s="129">
        <v>80248</v>
      </c>
    </row>
    <row r="1301" spans="1:3" outlineLevel="2" x14ac:dyDescent="0.25">
      <c r="A1301" t="s">
        <v>526</v>
      </c>
      <c r="B1301">
        <v>21.704000000000001</v>
      </c>
      <c r="C1301" s="129">
        <v>251105</v>
      </c>
    </row>
    <row r="1302" spans="1:3" outlineLevel="2" x14ac:dyDescent="0.25">
      <c r="A1302" t="s">
        <v>526</v>
      </c>
      <c r="B1302">
        <v>11.605</v>
      </c>
      <c r="C1302" s="129">
        <v>144313</v>
      </c>
    </row>
    <row r="1303" spans="1:3" s="150" customFormat="1" outlineLevel="1" x14ac:dyDescent="0.25">
      <c r="A1303" s="130" t="s">
        <v>853</v>
      </c>
      <c r="B1303" s="150">
        <f>SUBTOTAL(9,B1298:B1302)</f>
        <v>48.704999999999998</v>
      </c>
      <c r="C1303" s="129">
        <f>SUBTOTAL(9,C1298:C1302)</f>
        <v>582681</v>
      </c>
    </row>
    <row r="1304" spans="1:3" outlineLevel="2" x14ac:dyDescent="0.25">
      <c r="A1304" t="s">
        <v>494</v>
      </c>
      <c r="B1304">
        <v>10.337</v>
      </c>
      <c r="C1304" s="129">
        <v>124213</v>
      </c>
    </row>
    <row r="1305" spans="1:3" outlineLevel="2" x14ac:dyDescent="0.25">
      <c r="A1305" t="s">
        <v>494</v>
      </c>
      <c r="B1305">
        <v>7.0789999999999997</v>
      </c>
      <c r="C1305" s="129">
        <v>83588</v>
      </c>
    </row>
    <row r="1306" spans="1:3" outlineLevel="2" x14ac:dyDescent="0.25">
      <c r="A1306" t="s">
        <v>494</v>
      </c>
      <c r="B1306">
        <v>2.8849999999999998</v>
      </c>
      <c r="C1306" s="129">
        <v>34458</v>
      </c>
    </row>
    <row r="1307" spans="1:3" outlineLevel="2" x14ac:dyDescent="0.25">
      <c r="A1307" t="s">
        <v>494</v>
      </c>
      <c r="B1307">
        <v>5.2939999999999996</v>
      </c>
      <c r="C1307" s="129">
        <v>62917</v>
      </c>
    </row>
    <row r="1308" spans="1:3" outlineLevel="2" x14ac:dyDescent="0.25">
      <c r="A1308" t="s">
        <v>494</v>
      </c>
      <c r="B1308">
        <v>14.973000000000001</v>
      </c>
      <c r="C1308" s="129">
        <v>175863</v>
      </c>
    </row>
    <row r="1309" spans="1:3" s="150" customFormat="1" outlineLevel="1" x14ac:dyDescent="0.25">
      <c r="A1309" s="130" t="s">
        <v>854</v>
      </c>
      <c r="B1309" s="150">
        <f>SUBTOTAL(9,B1304:B1308)</f>
        <v>40.568000000000005</v>
      </c>
      <c r="C1309" s="129">
        <f>SUBTOTAL(9,C1304:C1308)</f>
        <v>481039</v>
      </c>
    </row>
    <row r="1310" spans="1:3" outlineLevel="2" x14ac:dyDescent="0.25">
      <c r="A1310" t="s">
        <v>542</v>
      </c>
      <c r="B1310">
        <v>7.6999999999999999E-2</v>
      </c>
      <c r="C1310" s="129">
        <v>5051</v>
      </c>
    </row>
    <row r="1311" spans="1:3" outlineLevel="2" x14ac:dyDescent="0.25">
      <c r="A1311" t="s">
        <v>542</v>
      </c>
      <c r="B1311">
        <v>0.82799999999999996</v>
      </c>
      <c r="C1311" s="129">
        <v>53497</v>
      </c>
    </row>
    <row r="1312" spans="1:3" outlineLevel="2" x14ac:dyDescent="0.25">
      <c r="A1312" t="s">
        <v>542</v>
      </c>
      <c r="B1312">
        <v>0.2</v>
      </c>
      <c r="C1312" s="129">
        <v>12826</v>
      </c>
    </row>
    <row r="1313" spans="1:3" outlineLevel="2" x14ac:dyDescent="0.25">
      <c r="A1313" t="s">
        <v>542</v>
      </c>
      <c r="B1313">
        <v>0.14000000000000001</v>
      </c>
      <c r="C1313" s="129">
        <v>8951</v>
      </c>
    </row>
    <row r="1314" spans="1:3" outlineLevel="2" x14ac:dyDescent="0.25">
      <c r="A1314" t="s">
        <v>542</v>
      </c>
      <c r="B1314">
        <v>0.51600000000000001</v>
      </c>
      <c r="C1314" s="129">
        <v>32043</v>
      </c>
    </row>
    <row r="1315" spans="1:3" s="150" customFormat="1" outlineLevel="1" x14ac:dyDescent="0.25">
      <c r="A1315" s="130" t="s">
        <v>855</v>
      </c>
      <c r="B1315" s="150">
        <f>SUBTOTAL(9,B1310:B1314)</f>
        <v>1.7610000000000001</v>
      </c>
      <c r="C1315" s="129">
        <f>SUBTOTAL(9,C1310:C1314)</f>
        <v>112368</v>
      </c>
    </row>
    <row r="1316" spans="1:3" outlineLevel="2" x14ac:dyDescent="0.25">
      <c r="A1316" t="s">
        <v>284</v>
      </c>
      <c r="B1316">
        <v>46.512</v>
      </c>
      <c r="C1316" s="129">
        <v>3031832</v>
      </c>
    </row>
    <row r="1317" spans="1:3" outlineLevel="2" x14ac:dyDescent="0.25">
      <c r="A1317" t="s">
        <v>284</v>
      </c>
      <c r="B1317">
        <v>48.66</v>
      </c>
      <c r="C1317" s="129">
        <v>3178845</v>
      </c>
    </row>
    <row r="1318" spans="1:3" outlineLevel="2" x14ac:dyDescent="0.25">
      <c r="A1318" t="s">
        <v>284</v>
      </c>
      <c r="B1318">
        <v>105.637</v>
      </c>
      <c r="C1318" s="129">
        <v>6957811</v>
      </c>
    </row>
    <row r="1319" spans="1:3" outlineLevel="2" x14ac:dyDescent="0.25">
      <c r="A1319" t="s">
        <v>284</v>
      </c>
      <c r="B1319">
        <v>63.552</v>
      </c>
      <c r="C1319" s="129">
        <v>4151593</v>
      </c>
    </row>
    <row r="1320" spans="1:3" outlineLevel="2" x14ac:dyDescent="0.25">
      <c r="A1320" t="s">
        <v>284</v>
      </c>
      <c r="B1320">
        <v>117.788</v>
      </c>
      <c r="C1320" s="129">
        <v>7710503</v>
      </c>
    </row>
    <row r="1321" spans="1:3" s="150" customFormat="1" outlineLevel="1" x14ac:dyDescent="0.25">
      <c r="A1321" s="130" t="s">
        <v>856</v>
      </c>
      <c r="B1321" s="150">
        <f>SUBTOTAL(9,B1316:B1320)</f>
        <v>382.149</v>
      </c>
      <c r="C1321" s="129">
        <f>SUBTOTAL(9,C1316:C1320)</f>
        <v>25030584</v>
      </c>
    </row>
    <row r="1322" spans="1:3" outlineLevel="2" x14ac:dyDescent="0.25">
      <c r="A1322" t="s">
        <v>495</v>
      </c>
      <c r="B1322">
        <v>70.456999999999994</v>
      </c>
      <c r="C1322" s="129">
        <v>1187101</v>
      </c>
    </row>
    <row r="1323" spans="1:3" outlineLevel="2" x14ac:dyDescent="0.25">
      <c r="A1323" t="s">
        <v>495</v>
      </c>
      <c r="B1323">
        <v>135.70599999999999</v>
      </c>
      <c r="C1323" s="129">
        <v>2220230</v>
      </c>
    </row>
    <row r="1324" spans="1:3" outlineLevel="2" x14ac:dyDescent="0.25">
      <c r="A1324" t="s">
        <v>495</v>
      </c>
      <c r="B1324">
        <v>90.626999999999995</v>
      </c>
      <c r="C1324" s="129">
        <v>1577898</v>
      </c>
    </row>
    <row r="1325" spans="1:3" outlineLevel="2" x14ac:dyDescent="0.25">
      <c r="A1325" t="s">
        <v>495</v>
      </c>
      <c r="B1325">
        <v>15.752000000000001</v>
      </c>
      <c r="C1325" s="129">
        <v>289511</v>
      </c>
    </row>
    <row r="1326" spans="1:3" outlineLevel="2" x14ac:dyDescent="0.25">
      <c r="A1326" t="s">
        <v>495</v>
      </c>
      <c r="B1326">
        <v>21.959</v>
      </c>
      <c r="C1326" s="129">
        <v>390529</v>
      </c>
    </row>
    <row r="1327" spans="1:3" s="150" customFormat="1" outlineLevel="1" x14ac:dyDescent="0.25">
      <c r="A1327" s="130" t="s">
        <v>857</v>
      </c>
      <c r="B1327" s="150">
        <f>SUBTOTAL(9,B1322:B1326)</f>
        <v>334.50099999999998</v>
      </c>
      <c r="C1327" s="129">
        <f>SUBTOTAL(9,C1322:C1326)</f>
        <v>5665269</v>
      </c>
    </row>
    <row r="1328" spans="1:3" outlineLevel="2" x14ac:dyDescent="0.25">
      <c r="A1328" t="s">
        <v>429</v>
      </c>
      <c r="B1328">
        <v>116.161</v>
      </c>
      <c r="C1328" s="129">
        <v>6118301</v>
      </c>
    </row>
    <row r="1329" spans="1:3" outlineLevel="2" x14ac:dyDescent="0.25">
      <c r="A1329" t="s">
        <v>429</v>
      </c>
      <c r="B1329">
        <v>12.92</v>
      </c>
      <c r="C1329" s="129">
        <v>743257</v>
      </c>
    </row>
    <row r="1330" spans="1:3" outlineLevel="2" x14ac:dyDescent="0.25">
      <c r="A1330" t="s">
        <v>429</v>
      </c>
      <c r="B1330">
        <v>11.206</v>
      </c>
      <c r="C1330" s="129">
        <v>657499</v>
      </c>
    </row>
    <row r="1331" spans="1:3" outlineLevel="2" x14ac:dyDescent="0.25">
      <c r="A1331" t="s">
        <v>429</v>
      </c>
      <c r="B1331">
        <v>13.394</v>
      </c>
      <c r="C1331" s="129">
        <v>788820</v>
      </c>
    </row>
    <row r="1332" spans="1:3" outlineLevel="2" x14ac:dyDescent="0.25">
      <c r="A1332" t="s">
        <v>429</v>
      </c>
      <c r="B1332">
        <v>15.071</v>
      </c>
      <c r="C1332" s="129">
        <v>872916</v>
      </c>
    </row>
    <row r="1333" spans="1:3" s="150" customFormat="1" outlineLevel="1" x14ac:dyDescent="0.25">
      <c r="A1333" s="130" t="s">
        <v>858</v>
      </c>
      <c r="B1333" s="150">
        <f>SUBTOTAL(9,B1328:B1332)</f>
        <v>168.75199999999998</v>
      </c>
      <c r="C1333" s="129">
        <f>SUBTOTAL(9,C1328:C1332)</f>
        <v>9180793</v>
      </c>
    </row>
    <row r="1334" spans="1:3" outlineLevel="2" x14ac:dyDescent="0.25">
      <c r="A1334" t="s">
        <v>430</v>
      </c>
      <c r="B1334">
        <v>16.873999999999999</v>
      </c>
      <c r="C1334" s="129">
        <v>904483</v>
      </c>
    </row>
    <row r="1335" spans="1:3" outlineLevel="2" x14ac:dyDescent="0.25">
      <c r="A1335" t="s">
        <v>430</v>
      </c>
      <c r="B1335">
        <v>2.6040000000000001</v>
      </c>
      <c r="C1335" s="129">
        <v>142970</v>
      </c>
    </row>
    <row r="1336" spans="1:3" outlineLevel="2" x14ac:dyDescent="0.25">
      <c r="A1336" t="s">
        <v>430</v>
      </c>
      <c r="B1336">
        <v>7.0949999999999998</v>
      </c>
      <c r="C1336" s="129">
        <v>387850</v>
      </c>
    </row>
    <row r="1337" spans="1:3" outlineLevel="2" x14ac:dyDescent="0.25">
      <c r="A1337" t="s">
        <v>430</v>
      </c>
      <c r="B1337">
        <v>7.3789999999999996</v>
      </c>
      <c r="C1337" s="129">
        <v>408493</v>
      </c>
    </row>
    <row r="1338" spans="1:3" outlineLevel="2" x14ac:dyDescent="0.25">
      <c r="A1338" t="s">
        <v>430</v>
      </c>
      <c r="B1338">
        <v>10.827</v>
      </c>
      <c r="C1338" s="129">
        <v>590248</v>
      </c>
    </row>
    <row r="1339" spans="1:3" s="150" customFormat="1" outlineLevel="1" x14ac:dyDescent="0.25">
      <c r="A1339" s="130" t="s">
        <v>859</v>
      </c>
      <c r="B1339" s="150">
        <f>SUBTOTAL(9,B1334:B1338)</f>
        <v>44.778999999999996</v>
      </c>
      <c r="C1339" s="129">
        <f>SUBTOTAL(9,C1334:C1338)</f>
        <v>2434044</v>
      </c>
    </row>
    <row r="1340" spans="1:3" outlineLevel="2" x14ac:dyDescent="0.25">
      <c r="A1340" t="s">
        <v>527</v>
      </c>
      <c r="B1340">
        <v>3.137</v>
      </c>
      <c r="C1340" s="129">
        <v>42058</v>
      </c>
    </row>
    <row r="1341" spans="1:3" outlineLevel="2" x14ac:dyDescent="0.25">
      <c r="A1341" t="s">
        <v>527</v>
      </c>
      <c r="B1341">
        <v>3.0190000000000001</v>
      </c>
      <c r="C1341" s="129">
        <v>40023</v>
      </c>
    </row>
    <row r="1342" spans="1:3" outlineLevel="2" x14ac:dyDescent="0.25">
      <c r="A1342" t="s">
        <v>527</v>
      </c>
      <c r="B1342">
        <v>6.2130000000000001</v>
      </c>
      <c r="C1342" s="129">
        <v>81337</v>
      </c>
    </row>
    <row r="1343" spans="1:3" outlineLevel="2" x14ac:dyDescent="0.25">
      <c r="A1343" t="s">
        <v>527</v>
      </c>
      <c r="B1343">
        <v>7.9160000000000004</v>
      </c>
      <c r="C1343" s="129">
        <v>100212</v>
      </c>
    </row>
    <row r="1344" spans="1:3" outlineLevel="2" x14ac:dyDescent="0.25">
      <c r="A1344" t="s">
        <v>527</v>
      </c>
      <c r="B1344">
        <v>13.420999999999999</v>
      </c>
      <c r="C1344" s="129">
        <v>171465</v>
      </c>
    </row>
    <row r="1345" spans="1:3" s="150" customFormat="1" outlineLevel="1" x14ac:dyDescent="0.25">
      <c r="A1345" s="130" t="s">
        <v>860</v>
      </c>
      <c r="B1345" s="150">
        <f>SUBTOTAL(9,B1340:B1344)</f>
        <v>33.706000000000003</v>
      </c>
      <c r="C1345" s="129">
        <f>SUBTOTAL(9,C1340:C1344)</f>
        <v>435095</v>
      </c>
    </row>
    <row r="1346" spans="1:3" outlineLevel="2" x14ac:dyDescent="0.25">
      <c r="A1346" t="s">
        <v>314</v>
      </c>
      <c r="B1346">
        <v>9.0429999999999993</v>
      </c>
      <c r="C1346" s="129">
        <v>452446</v>
      </c>
    </row>
    <row r="1347" spans="1:3" outlineLevel="2" x14ac:dyDescent="0.25">
      <c r="A1347" t="s">
        <v>314</v>
      </c>
      <c r="B1347">
        <v>11.538</v>
      </c>
      <c r="C1347" s="129">
        <v>577337</v>
      </c>
    </row>
    <row r="1348" spans="1:3" outlineLevel="2" x14ac:dyDescent="0.25">
      <c r="A1348" t="s">
        <v>314</v>
      </c>
      <c r="B1348">
        <v>31.756</v>
      </c>
      <c r="C1348" s="129">
        <v>1580182</v>
      </c>
    </row>
    <row r="1349" spans="1:3" outlineLevel="2" x14ac:dyDescent="0.25">
      <c r="A1349" t="s">
        <v>314</v>
      </c>
      <c r="B1349">
        <v>11.882999999999999</v>
      </c>
      <c r="C1349" s="129">
        <v>565374</v>
      </c>
    </row>
    <row r="1350" spans="1:3" outlineLevel="2" x14ac:dyDescent="0.25">
      <c r="A1350" t="s">
        <v>314</v>
      </c>
      <c r="B1350">
        <v>26.146999999999998</v>
      </c>
      <c r="C1350" s="129">
        <v>1226556</v>
      </c>
    </row>
    <row r="1351" spans="1:3" s="150" customFormat="1" outlineLevel="1" x14ac:dyDescent="0.25">
      <c r="A1351" s="130" t="s">
        <v>861</v>
      </c>
      <c r="B1351" s="150">
        <f>SUBTOTAL(9,B1346:B1350)</f>
        <v>90.36699999999999</v>
      </c>
      <c r="C1351" s="129">
        <f>SUBTOTAL(9,C1346:C1350)</f>
        <v>4401895</v>
      </c>
    </row>
    <row r="1352" spans="1:3" outlineLevel="2" x14ac:dyDescent="0.25">
      <c r="A1352" t="s">
        <v>593</v>
      </c>
      <c r="B1352">
        <v>21.977</v>
      </c>
      <c r="C1352" s="129">
        <v>621093</v>
      </c>
    </row>
    <row r="1353" spans="1:3" outlineLevel="2" x14ac:dyDescent="0.25">
      <c r="A1353" t="s">
        <v>593</v>
      </c>
      <c r="B1353">
        <v>20.843</v>
      </c>
      <c r="C1353" s="129">
        <v>595187</v>
      </c>
    </row>
    <row r="1354" spans="1:3" outlineLevel="2" x14ac:dyDescent="0.25">
      <c r="A1354" t="s">
        <v>593</v>
      </c>
      <c r="B1354">
        <v>28.913</v>
      </c>
      <c r="C1354" s="129">
        <v>806028</v>
      </c>
    </row>
    <row r="1355" spans="1:3" outlineLevel="2" x14ac:dyDescent="0.25">
      <c r="A1355" t="s">
        <v>593</v>
      </c>
      <c r="B1355">
        <v>51.892000000000003</v>
      </c>
      <c r="C1355" s="129">
        <v>1415228</v>
      </c>
    </row>
    <row r="1356" spans="1:3" outlineLevel="2" x14ac:dyDescent="0.25">
      <c r="A1356" t="s">
        <v>593</v>
      </c>
      <c r="B1356">
        <v>32.365000000000002</v>
      </c>
      <c r="C1356" s="129">
        <v>906346</v>
      </c>
    </row>
    <row r="1357" spans="1:3" s="150" customFormat="1" outlineLevel="1" x14ac:dyDescent="0.25">
      <c r="A1357" s="130" t="s">
        <v>862</v>
      </c>
      <c r="B1357" s="150">
        <f>SUBTOTAL(9,B1352:B1356)</f>
        <v>155.99</v>
      </c>
      <c r="C1357" s="129">
        <f>SUBTOTAL(9,C1352:C1356)</f>
        <v>4343882</v>
      </c>
    </row>
    <row r="1358" spans="1:3" outlineLevel="2" x14ac:dyDescent="0.25">
      <c r="A1358" t="s">
        <v>650</v>
      </c>
      <c r="B1358">
        <v>87.62</v>
      </c>
      <c r="C1358" s="129">
        <v>972197</v>
      </c>
    </row>
    <row r="1359" spans="1:3" outlineLevel="2" x14ac:dyDescent="0.25">
      <c r="A1359" t="s">
        <v>650</v>
      </c>
      <c r="B1359">
        <v>63.106999999999999</v>
      </c>
      <c r="C1359" s="129">
        <v>724198</v>
      </c>
    </row>
    <row r="1360" spans="1:3" outlineLevel="2" x14ac:dyDescent="0.25">
      <c r="A1360" t="s">
        <v>650</v>
      </c>
      <c r="B1360">
        <v>57.125</v>
      </c>
      <c r="C1360" s="129">
        <v>659817</v>
      </c>
    </row>
    <row r="1361" spans="1:3" outlineLevel="2" x14ac:dyDescent="0.25">
      <c r="A1361" t="s">
        <v>650</v>
      </c>
      <c r="B1361">
        <v>64.992999999999995</v>
      </c>
      <c r="C1361" s="129">
        <v>726342</v>
      </c>
    </row>
    <row r="1362" spans="1:3" outlineLevel="2" x14ac:dyDescent="0.25">
      <c r="A1362" t="s">
        <v>650</v>
      </c>
      <c r="B1362">
        <v>81.013000000000005</v>
      </c>
      <c r="C1362" s="129">
        <v>898263</v>
      </c>
    </row>
    <row r="1363" spans="1:3" s="150" customFormat="1" outlineLevel="1" x14ac:dyDescent="0.25">
      <c r="A1363" s="130" t="s">
        <v>863</v>
      </c>
      <c r="B1363" s="150">
        <f>SUBTOTAL(9,B1358:B1362)</f>
        <v>353.85800000000006</v>
      </c>
      <c r="C1363" s="129">
        <f>SUBTOTAL(9,C1358:C1362)</f>
        <v>3980817</v>
      </c>
    </row>
    <row r="1364" spans="1:3" outlineLevel="2" x14ac:dyDescent="0.25">
      <c r="A1364" t="s">
        <v>431</v>
      </c>
      <c r="B1364">
        <v>0.86599999999999999</v>
      </c>
      <c r="C1364" s="129">
        <v>66958</v>
      </c>
    </row>
    <row r="1365" spans="1:3" outlineLevel="2" x14ac:dyDescent="0.25">
      <c r="A1365" t="s">
        <v>431</v>
      </c>
      <c r="B1365">
        <v>0.42499999999999999</v>
      </c>
      <c r="C1365" s="129">
        <v>32729</v>
      </c>
    </row>
    <row r="1366" spans="1:3" outlineLevel="2" x14ac:dyDescent="0.25">
      <c r="A1366" t="s">
        <v>431</v>
      </c>
      <c r="B1366">
        <v>0.51400000000000001</v>
      </c>
      <c r="C1366" s="129">
        <v>39801</v>
      </c>
    </row>
    <row r="1367" spans="1:3" outlineLevel="2" x14ac:dyDescent="0.25">
      <c r="A1367" t="s">
        <v>431</v>
      </c>
      <c r="B1367">
        <v>0.92200000000000004</v>
      </c>
      <c r="C1367" s="129">
        <v>72145</v>
      </c>
    </row>
    <row r="1368" spans="1:3" outlineLevel="2" x14ac:dyDescent="0.25">
      <c r="A1368" t="s">
        <v>431</v>
      </c>
      <c r="B1368">
        <v>0.57399999999999995</v>
      </c>
      <c r="C1368" s="129">
        <v>44370</v>
      </c>
    </row>
    <row r="1369" spans="1:3" s="150" customFormat="1" outlineLevel="1" x14ac:dyDescent="0.25">
      <c r="A1369" s="130" t="s">
        <v>864</v>
      </c>
      <c r="B1369" s="150">
        <f>SUBTOTAL(9,B1364:B1368)</f>
        <v>3.3009999999999997</v>
      </c>
      <c r="C1369" s="129">
        <f>SUBTOTAL(9,C1364:C1368)</f>
        <v>256003</v>
      </c>
    </row>
    <row r="1370" spans="1:3" outlineLevel="2" x14ac:dyDescent="0.25">
      <c r="A1370" t="s">
        <v>378</v>
      </c>
      <c r="B1370">
        <v>15.414999999999999</v>
      </c>
      <c r="C1370" s="129">
        <v>177366</v>
      </c>
    </row>
    <row r="1371" spans="1:3" outlineLevel="2" x14ac:dyDescent="0.25">
      <c r="A1371" t="s">
        <v>378</v>
      </c>
      <c r="B1371">
        <v>9.6590000000000007</v>
      </c>
      <c r="C1371" s="129">
        <v>111614</v>
      </c>
    </row>
    <row r="1372" spans="1:3" outlineLevel="2" x14ac:dyDescent="0.25">
      <c r="A1372" t="s">
        <v>378</v>
      </c>
      <c r="B1372">
        <v>19.693999999999999</v>
      </c>
      <c r="C1372" s="129">
        <v>224181</v>
      </c>
    </row>
    <row r="1373" spans="1:3" outlineLevel="2" x14ac:dyDescent="0.25">
      <c r="A1373" t="s">
        <v>378</v>
      </c>
      <c r="B1373">
        <v>30.913</v>
      </c>
      <c r="C1373" s="129">
        <v>354780</v>
      </c>
    </row>
    <row r="1374" spans="1:3" outlineLevel="2" x14ac:dyDescent="0.25">
      <c r="A1374" t="s">
        <v>378</v>
      </c>
      <c r="B1374">
        <v>10.374000000000001</v>
      </c>
      <c r="C1374" s="129">
        <v>120711</v>
      </c>
    </row>
    <row r="1375" spans="1:3" s="150" customFormat="1" outlineLevel="1" x14ac:dyDescent="0.25">
      <c r="A1375" s="130" t="s">
        <v>865</v>
      </c>
      <c r="B1375" s="150">
        <f>SUBTOTAL(9,B1370:B1374)</f>
        <v>86.054999999999993</v>
      </c>
      <c r="C1375" s="129">
        <f>SUBTOTAL(9,C1370:C1374)</f>
        <v>988652</v>
      </c>
    </row>
    <row r="1376" spans="1:3" outlineLevel="2" x14ac:dyDescent="0.25">
      <c r="A1376" t="s">
        <v>432</v>
      </c>
      <c r="B1376">
        <v>41.845999999999997</v>
      </c>
      <c r="C1376" s="129">
        <v>1361251</v>
      </c>
    </row>
    <row r="1377" spans="1:3" outlineLevel="2" x14ac:dyDescent="0.25">
      <c r="A1377" t="s">
        <v>432</v>
      </c>
      <c r="B1377">
        <v>32.65</v>
      </c>
      <c r="C1377" s="129">
        <v>1073000</v>
      </c>
    </row>
    <row r="1378" spans="1:3" outlineLevel="2" x14ac:dyDescent="0.25">
      <c r="A1378" t="s">
        <v>432</v>
      </c>
      <c r="B1378">
        <v>35.981000000000002</v>
      </c>
      <c r="C1378" s="129">
        <v>1174578</v>
      </c>
    </row>
    <row r="1379" spans="1:3" outlineLevel="2" x14ac:dyDescent="0.25">
      <c r="A1379" t="s">
        <v>432</v>
      </c>
      <c r="B1379">
        <v>48.518999999999998</v>
      </c>
      <c r="C1379" s="129">
        <v>1595504</v>
      </c>
    </row>
    <row r="1380" spans="1:3" outlineLevel="2" x14ac:dyDescent="0.25">
      <c r="A1380" t="s">
        <v>432</v>
      </c>
      <c r="B1380">
        <v>50.932000000000002</v>
      </c>
      <c r="C1380" s="129">
        <v>1646270</v>
      </c>
    </row>
    <row r="1381" spans="1:3" s="150" customFormat="1" outlineLevel="1" x14ac:dyDescent="0.25">
      <c r="A1381" s="130" t="s">
        <v>866</v>
      </c>
      <c r="B1381" s="150">
        <f>SUBTOTAL(9,B1376:B1380)</f>
        <v>209.928</v>
      </c>
      <c r="C1381" s="129">
        <f>SUBTOTAL(9,C1376:C1380)</f>
        <v>6850603</v>
      </c>
    </row>
    <row r="1382" spans="1:3" outlineLevel="2" x14ac:dyDescent="0.25">
      <c r="A1382" t="s">
        <v>346</v>
      </c>
      <c r="B1382">
        <v>3.5779999999999998</v>
      </c>
      <c r="C1382" s="129">
        <v>5926</v>
      </c>
    </row>
    <row r="1383" spans="1:3" outlineLevel="2" x14ac:dyDescent="0.25">
      <c r="A1383" t="s">
        <v>346</v>
      </c>
      <c r="B1383">
        <v>2.8439999999999999</v>
      </c>
      <c r="C1383" s="129">
        <v>4704</v>
      </c>
    </row>
    <row r="1384" spans="1:3" outlineLevel="2" x14ac:dyDescent="0.25">
      <c r="A1384" t="s">
        <v>346</v>
      </c>
      <c r="B1384">
        <v>3.8439999999999999</v>
      </c>
      <c r="C1384" s="129">
        <v>6369</v>
      </c>
    </row>
    <row r="1385" spans="1:3" outlineLevel="2" x14ac:dyDescent="0.25">
      <c r="A1385" t="s">
        <v>346</v>
      </c>
      <c r="B1385">
        <v>5.4969999999999999</v>
      </c>
      <c r="C1385" s="129">
        <v>9001</v>
      </c>
    </row>
    <row r="1386" spans="1:3" outlineLevel="2" x14ac:dyDescent="0.25">
      <c r="A1386" t="s">
        <v>346</v>
      </c>
      <c r="B1386">
        <v>5.4130000000000003</v>
      </c>
      <c r="C1386" s="129">
        <v>8804</v>
      </c>
    </row>
    <row r="1387" spans="1:3" s="150" customFormat="1" outlineLevel="1" x14ac:dyDescent="0.25">
      <c r="A1387" s="130" t="s">
        <v>867</v>
      </c>
      <c r="B1387" s="150">
        <f>SUBTOTAL(9,B1382:B1386)</f>
        <v>21.176000000000002</v>
      </c>
      <c r="C1387" s="129">
        <f>SUBTOTAL(9,C1382:C1386)</f>
        <v>34804</v>
      </c>
    </row>
    <row r="1388" spans="1:3" outlineLevel="2" x14ac:dyDescent="0.25">
      <c r="A1388" t="s">
        <v>388</v>
      </c>
      <c r="B1388">
        <v>13.085000000000001</v>
      </c>
      <c r="C1388" s="129">
        <v>112035</v>
      </c>
    </row>
    <row r="1389" spans="1:3" outlineLevel="2" x14ac:dyDescent="0.25">
      <c r="A1389" t="s">
        <v>388</v>
      </c>
      <c r="B1389">
        <v>10.943</v>
      </c>
      <c r="C1389" s="129">
        <v>92892</v>
      </c>
    </row>
    <row r="1390" spans="1:3" outlineLevel="2" x14ac:dyDescent="0.25">
      <c r="A1390" t="s">
        <v>388</v>
      </c>
      <c r="B1390">
        <v>11.503</v>
      </c>
      <c r="C1390" s="129">
        <v>97417</v>
      </c>
    </row>
    <row r="1391" spans="1:3" outlineLevel="2" x14ac:dyDescent="0.25">
      <c r="A1391" t="s">
        <v>388</v>
      </c>
      <c r="B1391">
        <v>13.461</v>
      </c>
      <c r="C1391" s="129">
        <v>113702</v>
      </c>
    </row>
    <row r="1392" spans="1:3" outlineLevel="2" x14ac:dyDescent="0.25">
      <c r="A1392" t="s">
        <v>388</v>
      </c>
      <c r="B1392">
        <v>15.441000000000001</v>
      </c>
      <c r="C1392" s="129">
        <v>129365</v>
      </c>
    </row>
    <row r="1393" spans="1:3" s="150" customFormat="1" outlineLevel="1" x14ac:dyDescent="0.25">
      <c r="A1393" s="130" t="s">
        <v>868</v>
      </c>
      <c r="B1393" s="150">
        <f>SUBTOTAL(9,B1388:B1392)</f>
        <v>64.432999999999993</v>
      </c>
      <c r="C1393" s="129">
        <f>SUBTOTAL(9,C1388:C1392)</f>
        <v>545411</v>
      </c>
    </row>
    <row r="1394" spans="1:3" outlineLevel="2" x14ac:dyDescent="0.25">
      <c r="A1394" t="s">
        <v>1010</v>
      </c>
      <c r="B1394">
        <v>7.1970000000000001</v>
      </c>
      <c r="C1394" s="129">
        <v>303271</v>
      </c>
    </row>
    <row r="1395" spans="1:3" outlineLevel="2" x14ac:dyDescent="0.25">
      <c r="A1395" t="s">
        <v>1010</v>
      </c>
      <c r="B1395">
        <v>10.917999999999999</v>
      </c>
      <c r="C1395" s="129">
        <v>456007</v>
      </c>
    </row>
    <row r="1396" spans="1:3" outlineLevel="2" x14ac:dyDescent="0.25">
      <c r="A1396" t="s">
        <v>1010</v>
      </c>
      <c r="B1396">
        <v>8.5939999999999994</v>
      </c>
      <c r="C1396" s="129">
        <v>356115</v>
      </c>
    </row>
    <row r="1397" spans="1:3" outlineLevel="2" x14ac:dyDescent="0.25">
      <c r="A1397" t="s">
        <v>1010</v>
      </c>
      <c r="B1397">
        <v>7.6719999999999997</v>
      </c>
      <c r="C1397" s="129">
        <v>321171</v>
      </c>
    </row>
    <row r="1398" spans="1:3" outlineLevel="2" x14ac:dyDescent="0.25">
      <c r="A1398" t="s">
        <v>1010</v>
      </c>
      <c r="B1398">
        <v>12.898</v>
      </c>
      <c r="C1398" s="129">
        <v>537153</v>
      </c>
    </row>
    <row r="1399" spans="1:3" s="150" customFormat="1" outlineLevel="1" x14ac:dyDescent="0.25">
      <c r="A1399" s="130" t="s">
        <v>1014</v>
      </c>
      <c r="B1399" s="150">
        <f>SUBTOTAL(9,B1394:B1398)</f>
        <v>47.278999999999996</v>
      </c>
      <c r="C1399" s="129">
        <f>SUBTOTAL(9,C1394:C1398)</f>
        <v>1973717</v>
      </c>
    </row>
    <row r="1400" spans="1:3" outlineLevel="2" x14ac:dyDescent="0.25">
      <c r="A1400" t="s">
        <v>1011</v>
      </c>
      <c r="B1400">
        <v>4.5839999999999996</v>
      </c>
      <c r="C1400" s="129">
        <v>29066</v>
      </c>
    </row>
    <row r="1401" spans="1:3" outlineLevel="2" x14ac:dyDescent="0.25">
      <c r="A1401" t="s">
        <v>1011</v>
      </c>
      <c r="B1401">
        <v>3.419</v>
      </c>
      <c r="C1401" s="129">
        <v>21147</v>
      </c>
    </row>
    <row r="1402" spans="1:3" outlineLevel="2" x14ac:dyDescent="0.25">
      <c r="A1402" t="s">
        <v>1011</v>
      </c>
      <c r="B1402">
        <v>3.21</v>
      </c>
      <c r="C1402" s="129">
        <v>19414</v>
      </c>
    </row>
    <row r="1403" spans="1:3" outlineLevel="2" x14ac:dyDescent="0.25">
      <c r="A1403" t="s">
        <v>1011</v>
      </c>
      <c r="B1403">
        <v>3.9929999999999999</v>
      </c>
      <c r="C1403" s="129">
        <v>23714</v>
      </c>
    </row>
    <row r="1404" spans="1:3" outlineLevel="2" x14ac:dyDescent="0.25">
      <c r="A1404" t="s">
        <v>1011</v>
      </c>
      <c r="B1404">
        <v>3.4590000000000001</v>
      </c>
      <c r="C1404" s="129">
        <v>20405</v>
      </c>
    </row>
    <row r="1405" spans="1:3" s="150" customFormat="1" outlineLevel="1" x14ac:dyDescent="0.25">
      <c r="A1405" s="130" t="s">
        <v>1015</v>
      </c>
      <c r="B1405" s="150">
        <f>SUBTOTAL(9,B1400:B1404)</f>
        <v>18.665000000000003</v>
      </c>
      <c r="C1405" s="129">
        <f>SUBTOTAL(9,C1400:C1404)</f>
        <v>113746</v>
      </c>
    </row>
    <row r="1406" spans="1:3" outlineLevel="2" x14ac:dyDescent="0.25">
      <c r="A1406" t="s">
        <v>379</v>
      </c>
      <c r="B1406">
        <v>4.5</v>
      </c>
      <c r="C1406" s="129">
        <v>23641</v>
      </c>
    </row>
    <row r="1407" spans="1:3" outlineLevel="2" x14ac:dyDescent="0.25">
      <c r="A1407" t="s">
        <v>379</v>
      </c>
      <c r="B1407">
        <v>5.734</v>
      </c>
      <c r="C1407" s="129">
        <v>30222</v>
      </c>
    </row>
    <row r="1408" spans="1:3" outlineLevel="2" x14ac:dyDescent="0.25">
      <c r="A1408" t="s">
        <v>379</v>
      </c>
      <c r="B1408">
        <v>6.0949999999999998</v>
      </c>
      <c r="C1408" s="129">
        <v>32040</v>
      </c>
    </row>
    <row r="1409" spans="1:3" outlineLevel="2" x14ac:dyDescent="0.25">
      <c r="A1409" t="s">
        <v>379</v>
      </c>
      <c r="B1409">
        <v>7.2130000000000001</v>
      </c>
      <c r="C1409" s="129">
        <v>37847</v>
      </c>
    </row>
    <row r="1410" spans="1:3" outlineLevel="2" x14ac:dyDescent="0.25">
      <c r="A1410" t="s">
        <v>379</v>
      </c>
      <c r="B1410">
        <v>7.0010000000000003</v>
      </c>
      <c r="C1410" s="129">
        <v>36439</v>
      </c>
    </row>
    <row r="1411" spans="1:3" s="150" customFormat="1" outlineLevel="1" x14ac:dyDescent="0.25">
      <c r="A1411" s="130" t="s">
        <v>869</v>
      </c>
      <c r="B1411" s="150">
        <f>SUBTOTAL(9,B1406:B1410)</f>
        <v>30.543000000000003</v>
      </c>
      <c r="C1411" s="129">
        <f>SUBTOTAL(9,C1406:C1410)</f>
        <v>160189</v>
      </c>
    </row>
    <row r="1412" spans="1:3" outlineLevel="2" x14ac:dyDescent="0.25">
      <c r="A1412" t="s">
        <v>285</v>
      </c>
      <c r="B1412">
        <v>4.4340000000000002</v>
      </c>
      <c r="C1412" s="129">
        <v>209381</v>
      </c>
    </row>
    <row r="1413" spans="1:3" outlineLevel="2" x14ac:dyDescent="0.25">
      <c r="A1413" t="s">
        <v>285</v>
      </c>
      <c r="B1413">
        <v>0.75</v>
      </c>
      <c r="C1413" s="129">
        <v>35097</v>
      </c>
    </row>
    <row r="1414" spans="1:3" outlineLevel="2" x14ac:dyDescent="0.25">
      <c r="A1414" t="s">
        <v>285</v>
      </c>
      <c r="B1414">
        <v>5.7679999999999998</v>
      </c>
      <c r="C1414" s="129">
        <v>270115</v>
      </c>
    </row>
    <row r="1415" spans="1:3" outlineLevel="2" x14ac:dyDescent="0.25">
      <c r="A1415" t="s">
        <v>285</v>
      </c>
      <c r="B1415">
        <v>1.238</v>
      </c>
      <c r="C1415" s="129">
        <v>57676</v>
      </c>
    </row>
    <row r="1416" spans="1:3" outlineLevel="2" x14ac:dyDescent="0.25">
      <c r="A1416" t="s">
        <v>285</v>
      </c>
      <c r="B1416">
        <v>2.6230000000000002</v>
      </c>
      <c r="C1416" s="129">
        <v>121804</v>
      </c>
    </row>
    <row r="1417" spans="1:3" s="150" customFormat="1" outlineLevel="1" x14ac:dyDescent="0.25">
      <c r="A1417" s="130" t="s">
        <v>870</v>
      </c>
      <c r="B1417" s="150">
        <f>SUBTOTAL(9,B1412:B1416)</f>
        <v>14.812999999999999</v>
      </c>
      <c r="C1417" s="129">
        <f>SUBTOTAL(9,C1412:C1416)</f>
        <v>694073</v>
      </c>
    </row>
    <row r="1418" spans="1:3" outlineLevel="2" x14ac:dyDescent="0.25">
      <c r="A1418" t="s">
        <v>347</v>
      </c>
      <c r="B1418">
        <v>27.108000000000001</v>
      </c>
      <c r="C1418" s="129">
        <v>624598</v>
      </c>
    </row>
    <row r="1419" spans="1:3" outlineLevel="2" x14ac:dyDescent="0.25">
      <c r="A1419" t="s">
        <v>347</v>
      </c>
      <c r="B1419">
        <v>11.727</v>
      </c>
      <c r="C1419" s="129">
        <v>269359</v>
      </c>
    </row>
    <row r="1420" spans="1:3" outlineLevel="2" x14ac:dyDescent="0.25">
      <c r="A1420" t="s">
        <v>347</v>
      </c>
      <c r="B1420">
        <v>13.884</v>
      </c>
      <c r="C1420" s="129">
        <v>317006</v>
      </c>
    </row>
    <row r="1421" spans="1:3" outlineLevel="2" x14ac:dyDescent="0.25">
      <c r="A1421" t="s">
        <v>347</v>
      </c>
      <c r="B1421">
        <v>15.65</v>
      </c>
      <c r="C1421" s="129">
        <v>355741</v>
      </c>
    </row>
    <row r="1422" spans="1:3" outlineLevel="2" x14ac:dyDescent="0.25">
      <c r="A1422" t="s">
        <v>347</v>
      </c>
      <c r="B1422">
        <v>13.311</v>
      </c>
      <c r="C1422" s="129">
        <v>303476</v>
      </c>
    </row>
    <row r="1423" spans="1:3" s="150" customFormat="1" outlineLevel="1" x14ac:dyDescent="0.25">
      <c r="A1423" s="130" t="s">
        <v>871</v>
      </c>
      <c r="B1423" s="150">
        <f>SUBTOTAL(9,B1418:B1422)</f>
        <v>81.680000000000007</v>
      </c>
      <c r="C1423" s="129">
        <f>SUBTOTAL(9,C1418:C1422)</f>
        <v>1870180</v>
      </c>
    </row>
    <row r="1424" spans="1:3" outlineLevel="2" x14ac:dyDescent="0.25">
      <c r="A1424" t="s">
        <v>496</v>
      </c>
      <c r="B1424">
        <v>3.8380000000000001</v>
      </c>
      <c r="C1424" s="129">
        <v>15772</v>
      </c>
    </row>
    <row r="1425" spans="1:3" outlineLevel="2" x14ac:dyDescent="0.25">
      <c r="A1425" t="s">
        <v>496</v>
      </c>
      <c r="B1425">
        <v>8.2989999999999995</v>
      </c>
      <c r="C1425" s="129">
        <v>33555</v>
      </c>
    </row>
    <row r="1426" spans="1:3" outlineLevel="2" x14ac:dyDescent="0.25">
      <c r="A1426" t="s">
        <v>496</v>
      </c>
      <c r="B1426">
        <v>18.600000000000001</v>
      </c>
      <c r="C1426" s="129">
        <v>75108</v>
      </c>
    </row>
    <row r="1427" spans="1:3" outlineLevel="2" x14ac:dyDescent="0.25">
      <c r="A1427" t="s">
        <v>496</v>
      </c>
      <c r="B1427">
        <v>9.9770000000000003</v>
      </c>
      <c r="C1427" s="129">
        <v>39458</v>
      </c>
    </row>
    <row r="1428" spans="1:3" outlineLevel="2" x14ac:dyDescent="0.25">
      <c r="A1428" t="s">
        <v>496</v>
      </c>
      <c r="B1428">
        <v>0.6</v>
      </c>
      <c r="C1428" s="129">
        <v>2483</v>
      </c>
    </row>
    <row r="1429" spans="1:3" s="150" customFormat="1" outlineLevel="1" x14ac:dyDescent="0.25">
      <c r="A1429" s="130" t="s">
        <v>872</v>
      </c>
      <c r="B1429" s="150">
        <f>SUBTOTAL(9,B1424:B1428)</f>
        <v>41.314</v>
      </c>
      <c r="C1429" s="129">
        <f>SUBTOTAL(9,C1424:C1428)</f>
        <v>166376</v>
      </c>
    </row>
    <row r="1430" spans="1:3" outlineLevel="2" x14ac:dyDescent="0.25">
      <c r="A1430" t="s">
        <v>348</v>
      </c>
      <c r="B1430">
        <v>1.625</v>
      </c>
      <c r="C1430" s="129">
        <v>44103</v>
      </c>
    </row>
    <row r="1431" spans="1:3" outlineLevel="2" x14ac:dyDescent="0.25">
      <c r="A1431" t="s">
        <v>348</v>
      </c>
      <c r="B1431">
        <v>2.1749999999999998</v>
      </c>
      <c r="C1431" s="129">
        <v>59654</v>
      </c>
    </row>
    <row r="1432" spans="1:3" outlineLevel="2" x14ac:dyDescent="0.25">
      <c r="A1432" t="s">
        <v>348</v>
      </c>
      <c r="B1432">
        <v>3.2509999999999999</v>
      </c>
      <c r="C1432" s="129">
        <v>88915</v>
      </c>
    </row>
    <row r="1433" spans="1:3" outlineLevel="2" x14ac:dyDescent="0.25">
      <c r="A1433" t="s">
        <v>348</v>
      </c>
      <c r="B1433">
        <v>3.97</v>
      </c>
      <c r="C1433" s="129">
        <v>108297</v>
      </c>
    </row>
    <row r="1434" spans="1:3" outlineLevel="2" x14ac:dyDescent="0.25">
      <c r="A1434" t="s">
        <v>348</v>
      </c>
      <c r="B1434">
        <v>5.7610000000000001</v>
      </c>
      <c r="C1434" s="129">
        <v>155248</v>
      </c>
    </row>
    <row r="1435" spans="1:3" s="150" customFormat="1" outlineLevel="1" x14ac:dyDescent="0.25">
      <c r="A1435" s="130" t="s">
        <v>873</v>
      </c>
      <c r="B1435" s="150">
        <f>SUBTOTAL(9,B1430:B1434)</f>
        <v>16.782</v>
      </c>
      <c r="C1435" s="129">
        <f>SUBTOTAL(9,C1430:C1434)</f>
        <v>456217</v>
      </c>
    </row>
    <row r="1436" spans="1:3" outlineLevel="2" x14ac:dyDescent="0.25">
      <c r="A1436" t="s">
        <v>286</v>
      </c>
      <c r="B1436">
        <v>24.079000000000001</v>
      </c>
      <c r="C1436" s="129">
        <v>3037158</v>
      </c>
    </row>
    <row r="1437" spans="1:3" outlineLevel="2" x14ac:dyDescent="0.25">
      <c r="A1437" t="s">
        <v>286</v>
      </c>
      <c r="B1437">
        <v>36.073</v>
      </c>
      <c r="C1437" s="129">
        <v>4515845</v>
      </c>
    </row>
    <row r="1438" spans="1:3" outlineLevel="2" x14ac:dyDescent="0.25">
      <c r="A1438" t="s">
        <v>286</v>
      </c>
      <c r="B1438">
        <v>69.87</v>
      </c>
      <c r="C1438" s="129">
        <v>8748511</v>
      </c>
    </row>
    <row r="1439" spans="1:3" outlineLevel="2" x14ac:dyDescent="0.25">
      <c r="A1439" t="s">
        <v>286</v>
      </c>
      <c r="B1439">
        <v>18.623999999999999</v>
      </c>
      <c r="C1439" s="129">
        <v>2343613</v>
      </c>
    </row>
    <row r="1440" spans="1:3" outlineLevel="2" x14ac:dyDescent="0.25">
      <c r="A1440" t="s">
        <v>286</v>
      </c>
      <c r="B1440">
        <v>60.753</v>
      </c>
      <c r="C1440" s="129">
        <v>7605442</v>
      </c>
    </row>
    <row r="1441" spans="1:3" s="150" customFormat="1" outlineLevel="1" x14ac:dyDescent="0.25">
      <c r="A1441" s="130" t="s">
        <v>874</v>
      </c>
      <c r="B1441" s="150">
        <f>SUBTOTAL(9,B1436:B1440)</f>
        <v>209.399</v>
      </c>
      <c r="C1441" s="129">
        <f>SUBTOTAL(9,C1436:C1440)</f>
        <v>26250569</v>
      </c>
    </row>
    <row r="1442" spans="1:3" outlineLevel="2" x14ac:dyDescent="0.25">
      <c r="A1442" t="s">
        <v>287</v>
      </c>
      <c r="B1442">
        <v>23.704000000000001</v>
      </c>
      <c r="C1442" s="129">
        <v>1561399</v>
      </c>
    </row>
    <row r="1443" spans="1:3" outlineLevel="2" x14ac:dyDescent="0.25">
      <c r="A1443" t="s">
        <v>287</v>
      </c>
      <c r="B1443">
        <v>14.807</v>
      </c>
      <c r="C1443" s="129">
        <v>974022</v>
      </c>
    </row>
    <row r="1444" spans="1:3" outlineLevel="2" x14ac:dyDescent="0.25">
      <c r="A1444" t="s">
        <v>287</v>
      </c>
      <c r="B1444">
        <v>20.210999999999999</v>
      </c>
      <c r="C1444" s="129">
        <v>1328043</v>
      </c>
    </row>
    <row r="1445" spans="1:3" outlineLevel="2" x14ac:dyDescent="0.25">
      <c r="A1445" t="s">
        <v>287</v>
      </c>
      <c r="B1445">
        <v>13.557</v>
      </c>
      <c r="C1445" s="129">
        <v>889000</v>
      </c>
    </row>
    <row r="1446" spans="1:3" outlineLevel="2" x14ac:dyDescent="0.25">
      <c r="A1446" t="s">
        <v>287</v>
      </c>
      <c r="B1446">
        <v>34.840000000000003</v>
      </c>
      <c r="C1446" s="129">
        <v>2286798</v>
      </c>
    </row>
    <row r="1447" spans="1:3" s="150" customFormat="1" outlineLevel="1" x14ac:dyDescent="0.25">
      <c r="A1447" s="130" t="s">
        <v>875</v>
      </c>
      <c r="B1447" s="150">
        <f>SUBTOTAL(9,B1442:B1446)</f>
        <v>107.119</v>
      </c>
      <c r="C1447" s="129">
        <f>SUBTOTAL(9,C1442:C1446)</f>
        <v>7039262</v>
      </c>
    </row>
    <row r="1448" spans="1:3" outlineLevel="2" x14ac:dyDescent="0.25">
      <c r="A1448" t="s">
        <v>149</v>
      </c>
      <c r="B1448">
        <v>3.8250000000000002</v>
      </c>
      <c r="C1448" s="129">
        <v>425355</v>
      </c>
    </row>
    <row r="1449" spans="1:3" outlineLevel="2" x14ac:dyDescent="0.25">
      <c r="A1449" t="s">
        <v>149</v>
      </c>
      <c r="B1449">
        <v>1.93</v>
      </c>
      <c r="C1449" s="129">
        <v>216468</v>
      </c>
    </row>
    <row r="1450" spans="1:3" outlineLevel="2" x14ac:dyDescent="0.25">
      <c r="A1450" t="s">
        <v>149</v>
      </c>
      <c r="B1450">
        <v>5.4450000000000003</v>
      </c>
      <c r="C1450" s="129">
        <v>606368</v>
      </c>
    </row>
    <row r="1451" spans="1:3" outlineLevel="2" x14ac:dyDescent="0.25">
      <c r="A1451" t="s">
        <v>149</v>
      </c>
      <c r="B1451">
        <v>5.2089999999999996</v>
      </c>
      <c r="C1451" s="129">
        <v>575983</v>
      </c>
    </row>
    <row r="1452" spans="1:3" outlineLevel="2" x14ac:dyDescent="0.25">
      <c r="A1452" t="s">
        <v>149</v>
      </c>
      <c r="B1452">
        <v>6.5730000000000004</v>
      </c>
      <c r="C1452" s="129">
        <v>727911</v>
      </c>
    </row>
    <row r="1453" spans="1:3" s="150" customFormat="1" outlineLevel="1" x14ac:dyDescent="0.25">
      <c r="A1453" s="130" t="s">
        <v>635</v>
      </c>
      <c r="B1453" s="150">
        <f>SUBTOTAL(9,B1448:B1452)</f>
        <v>22.981999999999999</v>
      </c>
      <c r="C1453" s="129">
        <f>SUBTOTAL(9,C1448:C1452)</f>
        <v>2552085</v>
      </c>
    </row>
    <row r="1454" spans="1:3" outlineLevel="2" x14ac:dyDescent="0.25">
      <c r="A1454" t="s">
        <v>433</v>
      </c>
      <c r="B1454">
        <v>25.321000000000002</v>
      </c>
      <c r="C1454" s="129">
        <v>856474</v>
      </c>
    </row>
    <row r="1455" spans="1:3" outlineLevel="2" x14ac:dyDescent="0.25">
      <c r="A1455" t="s">
        <v>433</v>
      </c>
      <c r="B1455">
        <v>28.189</v>
      </c>
      <c r="C1455" s="129">
        <v>964360</v>
      </c>
    </row>
    <row r="1456" spans="1:3" outlineLevel="2" x14ac:dyDescent="0.25">
      <c r="A1456" t="s">
        <v>433</v>
      </c>
      <c r="B1456">
        <v>8.33</v>
      </c>
      <c r="C1456" s="129">
        <v>287928</v>
      </c>
    </row>
    <row r="1457" spans="1:3" outlineLevel="2" x14ac:dyDescent="0.25">
      <c r="A1457" t="s">
        <v>433</v>
      </c>
      <c r="B1457">
        <v>4.9909999999999997</v>
      </c>
      <c r="C1457" s="129">
        <v>173303</v>
      </c>
    </row>
    <row r="1458" spans="1:3" outlineLevel="2" x14ac:dyDescent="0.25">
      <c r="A1458" t="s">
        <v>433</v>
      </c>
      <c r="B1458">
        <v>6.6550000000000002</v>
      </c>
      <c r="C1458" s="129">
        <v>229303</v>
      </c>
    </row>
    <row r="1459" spans="1:3" s="150" customFormat="1" outlineLevel="1" x14ac:dyDescent="0.25">
      <c r="A1459" s="130" t="s">
        <v>876</v>
      </c>
      <c r="B1459" s="150">
        <f>SUBTOTAL(9,B1454:B1458)</f>
        <v>73.486000000000004</v>
      </c>
      <c r="C1459" s="129">
        <f>SUBTOTAL(9,C1454:C1458)</f>
        <v>2511368</v>
      </c>
    </row>
    <row r="1460" spans="1:3" outlineLevel="2" x14ac:dyDescent="0.25">
      <c r="A1460" t="s">
        <v>543</v>
      </c>
      <c r="B1460">
        <v>47.715000000000003</v>
      </c>
      <c r="C1460" s="129">
        <v>1399710</v>
      </c>
    </row>
    <row r="1461" spans="1:3" outlineLevel="2" x14ac:dyDescent="0.25">
      <c r="A1461" t="s">
        <v>543</v>
      </c>
      <c r="B1461">
        <v>42.777999999999999</v>
      </c>
      <c r="C1461" s="129">
        <v>1268656</v>
      </c>
    </row>
    <row r="1462" spans="1:3" outlineLevel="2" x14ac:dyDescent="0.25">
      <c r="A1462" t="s">
        <v>543</v>
      </c>
      <c r="B1462">
        <v>57.567999999999998</v>
      </c>
      <c r="C1462" s="129">
        <v>1712508</v>
      </c>
    </row>
    <row r="1463" spans="1:3" outlineLevel="2" x14ac:dyDescent="0.25">
      <c r="A1463" t="s">
        <v>543</v>
      </c>
      <c r="B1463">
        <v>84.956999999999994</v>
      </c>
      <c r="C1463" s="129">
        <v>2533340</v>
      </c>
    </row>
    <row r="1464" spans="1:3" outlineLevel="2" x14ac:dyDescent="0.25">
      <c r="A1464" t="s">
        <v>543</v>
      </c>
      <c r="B1464">
        <v>97.736999999999995</v>
      </c>
      <c r="C1464" s="129">
        <v>2888474</v>
      </c>
    </row>
    <row r="1465" spans="1:3" s="150" customFormat="1" outlineLevel="1" x14ac:dyDescent="0.25">
      <c r="A1465" s="130" t="s">
        <v>877</v>
      </c>
      <c r="B1465" s="150">
        <f>SUBTOTAL(9,B1460:B1464)</f>
        <v>330.755</v>
      </c>
      <c r="C1465" s="129">
        <f>SUBTOTAL(9,C1460:C1464)</f>
        <v>9802688</v>
      </c>
    </row>
    <row r="1466" spans="1:3" outlineLevel="2" x14ac:dyDescent="0.25">
      <c r="A1466" t="s">
        <v>315</v>
      </c>
      <c r="B1466">
        <v>26.352</v>
      </c>
      <c r="C1466" s="129">
        <v>596817</v>
      </c>
    </row>
    <row r="1467" spans="1:3" outlineLevel="2" x14ac:dyDescent="0.25">
      <c r="A1467" t="s">
        <v>315</v>
      </c>
      <c r="B1467">
        <v>14.451000000000001</v>
      </c>
      <c r="C1467" s="129">
        <v>329994</v>
      </c>
    </row>
    <row r="1468" spans="1:3" outlineLevel="2" x14ac:dyDescent="0.25">
      <c r="A1468" t="s">
        <v>315</v>
      </c>
      <c r="B1468">
        <v>17.655999999999999</v>
      </c>
      <c r="C1468" s="129">
        <v>401920</v>
      </c>
    </row>
    <row r="1469" spans="1:3" outlineLevel="2" x14ac:dyDescent="0.25">
      <c r="A1469" t="s">
        <v>315</v>
      </c>
      <c r="B1469">
        <v>23.126000000000001</v>
      </c>
      <c r="C1469" s="129">
        <v>518297</v>
      </c>
    </row>
    <row r="1470" spans="1:3" outlineLevel="2" x14ac:dyDescent="0.25">
      <c r="A1470" t="s">
        <v>315</v>
      </c>
      <c r="B1470">
        <v>9.125</v>
      </c>
      <c r="C1470" s="129">
        <v>202125</v>
      </c>
    </row>
    <row r="1471" spans="1:3" s="150" customFormat="1" outlineLevel="1" x14ac:dyDescent="0.25">
      <c r="A1471" s="130" t="s">
        <v>878</v>
      </c>
      <c r="B1471" s="150">
        <f>SUBTOTAL(9,B1466:B1470)</f>
        <v>90.71</v>
      </c>
      <c r="C1471" s="129">
        <f>SUBTOTAL(9,C1466:C1470)</f>
        <v>2049153</v>
      </c>
    </row>
    <row r="1472" spans="1:3" outlineLevel="2" x14ac:dyDescent="0.25">
      <c r="A1472" t="s">
        <v>497</v>
      </c>
      <c r="B1472">
        <v>20.036999999999999</v>
      </c>
      <c r="C1472" s="129">
        <v>344912</v>
      </c>
    </row>
    <row r="1473" spans="1:3" outlineLevel="2" x14ac:dyDescent="0.25">
      <c r="A1473" t="s">
        <v>497</v>
      </c>
      <c r="B1473">
        <v>47.023000000000003</v>
      </c>
      <c r="C1473" s="129">
        <v>793506</v>
      </c>
    </row>
    <row r="1474" spans="1:3" outlineLevel="2" x14ac:dyDescent="0.25">
      <c r="A1474" t="s">
        <v>497</v>
      </c>
      <c r="B1474">
        <v>20.439</v>
      </c>
      <c r="C1474" s="129">
        <v>352984</v>
      </c>
    </row>
    <row r="1475" spans="1:3" outlineLevel="2" x14ac:dyDescent="0.25">
      <c r="A1475" t="s">
        <v>497</v>
      </c>
      <c r="B1475">
        <v>9.7070000000000007</v>
      </c>
      <c r="C1475" s="129">
        <v>173825</v>
      </c>
    </row>
    <row r="1476" spans="1:3" outlineLevel="2" x14ac:dyDescent="0.25">
      <c r="A1476" t="s">
        <v>497</v>
      </c>
      <c r="B1476">
        <v>10.239000000000001</v>
      </c>
      <c r="C1476" s="129">
        <v>178285</v>
      </c>
    </row>
    <row r="1477" spans="1:3" s="150" customFormat="1" outlineLevel="1" x14ac:dyDescent="0.25">
      <c r="A1477" s="130" t="s">
        <v>879</v>
      </c>
      <c r="B1477" s="150">
        <f>SUBTOTAL(9,B1472:B1476)</f>
        <v>107.44499999999999</v>
      </c>
      <c r="C1477" s="129">
        <f>SUBTOTAL(9,C1472:C1476)</f>
        <v>1843512</v>
      </c>
    </row>
    <row r="1478" spans="1:3" outlineLevel="2" x14ac:dyDescent="0.25">
      <c r="A1478" t="s">
        <v>150</v>
      </c>
      <c r="B1478">
        <v>42.447000000000003</v>
      </c>
      <c r="C1478" s="129">
        <v>2398193</v>
      </c>
    </row>
    <row r="1479" spans="1:3" outlineLevel="2" x14ac:dyDescent="0.25">
      <c r="A1479" t="s">
        <v>150</v>
      </c>
      <c r="B1479">
        <v>62.482999999999997</v>
      </c>
      <c r="C1479" s="129">
        <v>3555109</v>
      </c>
    </row>
    <row r="1480" spans="1:3" outlineLevel="2" x14ac:dyDescent="0.25">
      <c r="A1480" t="s">
        <v>150</v>
      </c>
      <c r="B1480">
        <v>15.964</v>
      </c>
      <c r="C1480" s="129">
        <v>944030</v>
      </c>
    </row>
    <row r="1481" spans="1:3" outlineLevel="2" x14ac:dyDescent="0.25">
      <c r="A1481" t="s">
        <v>150</v>
      </c>
      <c r="B1481">
        <v>7.6710000000000003</v>
      </c>
      <c r="C1481" s="129">
        <v>454266</v>
      </c>
    </row>
    <row r="1482" spans="1:3" outlineLevel="2" x14ac:dyDescent="0.25">
      <c r="A1482" t="s">
        <v>150</v>
      </c>
      <c r="B1482">
        <v>11.266</v>
      </c>
      <c r="C1482" s="129">
        <v>662867</v>
      </c>
    </row>
    <row r="1483" spans="1:3" s="150" customFormat="1" outlineLevel="1" x14ac:dyDescent="0.25">
      <c r="A1483" s="130" t="s">
        <v>636</v>
      </c>
      <c r="B1483" s="150">
        <f>SUBTOTAL(9,B1478:B1482)</f>
        <v>139.83099999999999</v>
      </c>
      <c r="C1483" s="129">
        <f>SUBTOTAL(9,C1478:C1482)</f>
        <v>8014465</v>
      </c>
    </row>
    <row r="1484" spans="1:3" outlineLevel="2" x14ac:dyDescent="0.25">
      <c r="A1484" t="s">
        <v>581</v>
      </c>
      <c r="B1484">
        <v>5.2249999999999996</v>
      </c>
      <c r="C1484" s="129">
        <v>17735</v>
      </c>
    </row>
    <row r="1485" spans="1:3" outlineLevel="2" x14ac:dyDescent="0.25">
      <c r="A1485" t="s">
        <v>581</v>
      </c>
      <c r="B1485">
        <v>4.766</v>
      </c>
      <c r="C1485" s="129">
        <v>15864</v>
      </c>
    </row>
    <row r="1486" spans="1:3" outlineLevel="2" x14ac:dyDescent="0.25">
      <c r="A1486" t="s">
        <v>581</v>
      </c>
      <c r="B1486">
        <v>4.4779999999999998</v>
      </c>
      <c r="C1486" s="129">
        <v>14874</v>
      </c>
    </row>
    <row r="1487" spans="1:3" outlineLevel="2" x14ac:dyDescent="0.25">
      <c r="A1487" t="s">
        <v>581</v>
      </c>
      <c r="B1487">
        <v>7.3609999999999998</v>
      </c>
      <c r="C1487" s="129">
        <v>24161</v>
      </c>
    </row>
    <row r="1488" spans="1:3" outlineLevel="2" x14ac:dyDescent="0.25">
      <c r="A1488" t="s">
        <v>581</v>
      </c>
      <c r="B1488">
        <v>8.1430000000000007</v>
      </c>
      <c r="C1488" s="129">
        <v>26667</v>
      </c>
    </row>
    <row r="1489" spans="1:3" s="150" customFormat="1" outlineLevel="1" x14ac:dyDescent="0.25">
      <c r="A1489" s="130" t="s">
        <v>880</v>
      </c>
      <c r="B1489" s="150">
        <f>SUBTOTAL(9,B1484:B1488)</f>
        <v>29.972999999999999</v>
      </c>
      <c r="C1489" s="129">
        <f>SUBTOTAL(9,C1484:C1488)</f>
        <v>99301</v>
      </c>
    </row>
    <row r="1490" spans="1:3" outlineLevel="2" x14ac:dyDescent="0.25">
      <c r="A1490" t="s">
        <v>498</v>
      </c>
      <c r="B1490">
        <v>23.308</v>
      </c>
      <c r="C1490" s="129">
        <v>373373</v>
      </c>
    </row>
    <row r="1491" spans="1:3" outlineLevel="2" x14ac:dyDescent="0.25">
      <c r="A1491" t="s">
        <v>498</v>
      </c>
      <c r="B1491">
        <v>41.960999999999999</v>
      </c>
      <c r="C1491" s="129">
        <v>657720</v>
      </c>
    </row>
    <row r="1492" spans="1:3" outlineLevel="2" x14ac:dyDescent="0.25">
      <c r="A1492" t="s">
        <v>498</v>
      </c>
      <c r="B1492">
        <v>31.986999999999998</v>
      </c>
      <c r="C1492" s="129">
        <v>505055</v>
      </c>
    </row>
    <row r="1493" spans="1:3" outlineLevel="2" x14ac:dyDescent="0.25">
      <c r="A1493" t="s">
        <v>498</v>
      </c>
      <c r="B1493">
        <v>25.105</v>
      </c>
      <c r="C1493" s="129">
        <v>410574</v>
      </c>
    </row>
    <row r="1494" spans="1:3" outlineLevel="2" x14ac:dyDescent="0.25">
      <c r="A1494" t="s">
        <v>498</v>
      </c>
      <c r="B1494">
        <v>27.79</v>
      </c>
      <c r="C1494" s="129">
        <v>440777</v>
      </c>
    </row>
    <row r="1495" spans="1:3" s="150" customFormat="1" outlineLevel="1" x14ac:dyDescent="0.25">
      <c r="A1495" s="130" t="s">
        <v>881</v>
      </c>
      <c r="B1495" s="150">
        <f>SUBTOTAL(9,B1490:B1494)</f>
        <v>150.15100000000001</v>
      </c>
      <c r="C1495" s="129">
        <f>SUBTOTAL(9,C1490:C1494)</f>
        <v>2387499</v>
      </c>
    </row>
    <row r="1496" spans="1:3" outlineLevel="2" x14ac:dyDescent="0.25">
      <c r="A1496" t="s">
        <v>349</v>
      </c>
      <c r="B1496">
        <v>45.152999999999999</v>
      </c>
      <c r="C1496" s="129">
        <v>800215</v>
      </c>
    </row>
    <row r="1497" spans="1:3" outlineLevel="2" x14ac:dyDescent="0.25">
      <c r="A1497" t="s">
        <v>349</v>
      </c>
      <c r="B1497">
        <v>40.154000000000003</v>
      </c>
      <c r="C1497" s="129">
        <v>707009</v>
      </c>
    </row>
    <row r="1498" spans="1:3" outlineLevel="2" x14ac:dyDescent="0.25">
      <c r="A1498" t="s">
        <v>349</v>
      </c>
      <c r="B1498">
        <v>63.52</v>
      </c>
      <c r="C1498" s="129">
        <v>1121242</v>
      </c>
    </row>
    <row r="1499" spans="1:3" outlineLevel="2" x14ac:dyDescent="0.25">
      <c r="A1499" t="s">
        <v>349</v>
      </c>
      <c r="B1499">
        <v>47.95</v>
      </c>
      <c r="C1499" s="129">
        <v>839663</v>
      </c>
    </row>
    <row r="1500" spans="1:3" outlineLevel="2" x14ac:dyDescent="0.25">
      <c r="A1500" t="s">
        <v>349</v>
      </c>
      <c r="B1500">
        <v>40.536000000000001</v>
      </c>
      <c r="C1500" s="129">
        <v>703250</v>
      </c>
    </row>
    <row r="1501" spans="1:3" s="150" customFormat="1" outlineLevel="1" x14ac:dyDescent="0.25">
      <c r="A1501" s="130" t="s">
        <v>882</v>
      </c>
      <c r="B1501" s="150">
        <f>SUBTOTAL(9,B1496:B1500)</f>
        <v>237.31299999999999</v>
      </c>
      <c r="C1501" s="129">
        <f>SUBTOTAL(9,C1496:C1500)</f>
        <v>4171379</v>
      </c>
    </row>
    <row r="1502" spans="1:3" outlineLevel="2" x14ac:dyDescent="0.25">
      <c r="A1502" t="s">
        <v>655</v>
      </c>
      <c r="B1502">
        <v>127.15600000000001</v>
      </c>
      <c r="C1502" s="129">
        <v>4391133</v>
      </c>
    </row>
    <row r="1503" spans="1:3" outlineLevel="2" x14ac:dyDescent="0.25">
      <c r="A1503" t="s">
        <v>655</v>
      </c>
      <c r="B1503">
        <v>152.04400000000001</v>
      </c>
      <c r="C1503" s="129">
        <v>5034156</v>
      </c>
    </row>
    <row r="1504" spans="1:3" outlineLevel="2" x14ac:dyDescent="0.25">
      <c r="A1504" t="s">
        <v>655</v>
      </c>
      <c r="B1504">
        <v>329.40600000000001</v>
      </c>
      <c r="C1504" s="129">
        <v>10892186</v>
      </c>
    </row>
    <row r="1505" spans="1:3" outlineLevel="2" x14ac:dyDescent="0.25">
      <c r="A1505" t="s">
        <v>655</v>
      </c>
      <c r="B1505">
        <v>169.68700000000001</v>
      </c>
      <c r="C1505" s="129">
        <v>5849072</v>
      </c>
    </row>
    <row r="1506" spans="1:3" outlineLevel="2" x14ac:dyDescent="0.25">
      <c r="A1506" t="s">
        <v>655</v>
      </c>
      <c r="B1506">
        <v>72.364000000000004</v>
      </c>
      <c r="C1506" s="129">
        <v>2513550</v>
      </c>
    </row>
    <row r="1507" spans="1:3" s="150" customFormat="1" outlineLevel="1" x14ac:dyDescent="0.25">
      <c r="A1507" s="130" t="s">
        <v>883</v>
      </c>
      <c r="B1507" s="150">
        <f>SUBTOTAL(9,B1502:B1506)</f>
        <v>850.65700000000004</v>
      </c>
      <c r="C1507" s="129">
        <f>SUBTOTAL(9,C1502:C1506)</f>
        <v>28680097</v>
      </c>
    </row>
    <row r="1508" spans="1:3" outlineLevel="2" x14ac:dyDescent="0.25">
      <c r="A1508" t="s">
        <v>544</v>
      </c>
      <c r="B1508">
        <v>0.85099999999999998</v>
      </c>
      <c r="C1508" s="129">
        <v>1664</v>
      </c>
    </row>
    <row r="1509" spans="1:3" outlineLevel="2" x14ac:dyDescent="0.25">
      <c r="A1509" t="s">
        <v>544</v>
      </c>
      <c r="B1509">
        <v>0.123</v>
      </c>
      <c r="C1509">
        <v>241</v>
      </c>
    </row>
    <row r="1510" spans="1:3" outlineLevel="2" x14ac:dyDescent="0.25">
      <c r="A1510" t="s">
        <v>544</v>
      </c>
      <c r="B1510">
        <v>1.3069999999999999</v>
      </c>
      <c r="C1510" s="129">
        <v>2537</v>
      </c>
    </row>
    <row r="1511" spans="1:3" outlineLevel="2" x14ac:dyDescent="0.25">
      <c r="A1511" t="s">
        <v>544</v>
      </c>
      <c r="B1511">
        <v>0.85299999999999998</v>
      </c>
      <c r="C1511" s="129">
        <v>1643</v>
      </c>
    </row>
    <row r="1512" spans="1:3" outlineLevel="2" x14ac:dyDescent="0.25">
      <c r="A1512" t="s">
        <v>544</v>
      </c>
      <c r="B1512">
        <v>0.75800000000000001</v>
      </c>
      <c r="C1512" s="129">
        <v>1458</v>
      </c>
    </row>
    <row r="1513" spans="1:3" s="150" customFormat="1" outlineLevel="1" x14ac:dyDescent="0.25">
      <c r="A1513" s="130" t="s">
        <v>884</v>
      </c>
      <c r="B1513" s="150">
        <f>SUBTOTAL(9,B1508:B1512)</f>
        <v>3.8919999999999995</v>
      </c>
      <c r="C1513" s="129">
        <f>SUBTOTAL(9,C1508:C1512)</f>
        <v>7543</v>
      </c>
    </row>
    <row r="1514" spans="1:3" outlineLevel="2" x14ac:dyDescent="0.25">
      <c r="A1514" t="s">
        <v>350</v>
      </c>
      <c r="B1514">
        <v>9.5790000000000006</v>
      </c>
      <c r="C1514" s="129">
        <v>98736</v>
      </c>
    </row>
    <row r="1515" spans="1:3" outlineLevel="2" x14ac:dyDescent="0.25">
      <c r="A1515" t="s">
        <v>350</v>
      </c>
      <c r="B1515">
        <v>14.951000000000001</v>
      </c>
      <c r="C1515" s="129">
        <v>152500</v>
      </c>
    </row>
    <row r="1516" spans="1:3" outlineLevel="2" x14ac:dyDescent="0.25">
      <c r="A1516" t="s">
        <v>350</v>
      </c>
      <c r="B1516">
        <v>15.561999999999999</v>
      </c>
      <c r="C1516" s="129">
        <v>157626</v>
      </c>
    </row>
    <row r="1517" spans="1:3" outlineLevel="2" x14ac:dyDescent="0.25">
      <c r="A1517" t="s">
        <v>350</v>
      </c>
      <c r="B1517">
        <v>16.558</v>
      </c>
      <c r="C1517" s="129">
        <v>165326</v>
      </c>
    </row>
    <row r="1518" spans="1:3" outlineLevel="2" x14ac:dyDescent="0.25">
      <c r="A1518" t="s">
        <v>350</v>
      </c>
      <c r="B1518">
        <v>14.319000000000001</v>
      </c>
      <c r="C1518" s="129">
        <v>140945</v>
      </c>
    </row>
    <row r="1519" spans="1:3" s="150" customFormat="1" outlineLevel="1" x14ac:dyDescent="0.25">
      <c r="A1519" s="130" t="s">
        <v>885</v>
      </c>
      <c r="B1519" s="150">
        <f>SUBTOTAL(9,B1514:B1518)</f>
        <v>70.968999999999994</v>
      </c>
      <c r="C1519" s="129">
        <f>SUBTOTAL(9,C1514:C1518)</f>
        <v>715133</v>
      </c>
    </row>
    <row r="1520" spans="1:3" outlineLevel="2" x14ac:dyDescent="0.25">
      <c r="A1520" t="s">
        <v>434</v>
      </c>
      <c r="B1520">
        <v>13.334</v>
      </c>
      <c r="C1520" s="129">
        <v>1375304</v>
      </c>
    </row>
    <row r="1521" spans="1:3" outlineLevel="2" x14ac:dyDescent="0.25">
      <c r="A1521" t="s">
        <v>434</v>
      </c>
      <c r="B1521">
        <v>6.6420000000000003</v>
      </c>
      <c r="C1521" s="129">
        <v>688408</v>
      </c>
    </row>
    <row r="1522" spans="1:3" outlineLevel="2" x14ac:dyDescent="0.25">
      <c r="A1522" t="s">
        <v>434</v>
      </c>
      <c r="B1522">
        <v>11.673999999999999</v>
      </c>
      <c r="C1522" s="129">
        <v>1204190</v>
      </c>
    </row>
    <row r="1523" spans="1:3" outlineLevel="2" x14ac:dyDescent="0.25">
      <c r="A1523" t="s">
        <v>434</v>
      </c>
      <c r="B1523">
        <v>11.029</v>
      </c>
      <c r="C1523" s="129">
        <v>1167041</v>
      </c>
    </row>
    <row r="1524" spans="1:3" outlineLevel="2" x14ac:dyDescent="0.25">
      <c r="A1524" t="s">
        <v>434</v>
      </c>
      <c r="B1524">
        <v>11.007</v>
      </c>
      <c r="C1524" s="129">
        <v>1161362</v>
      </c>
    </row>
    <row r="1525" spans="1:3" s="150" customFormat="1" outlineLevel="1" x14ac:dyDescent="0.25">
      <c r="A1525" s="130" t="s">
        <v>886</v>
      </c>
      <c r="B1525" s="150">
        <f>SUBTOTAL(9,B1520:B1524)</f>
        <v>53.686</v>
      </c>
      <c r="C1525" s="129">
        <f>SUBTOTAL(9,C1520:C1524)</f>
        <v>5596305</v>
      </c>
    </row>
    <row r="1526" spans="1:3" outlineLevel="2" x14ac:dyDescent="0.25">
      <c r="A1526" t="s">
        <v>351</v>
      </c>
      <c r="B1526">
        <v>36.445</v>
      </c>
      <c r="C1526" s="129">
        <v>2395048</v>
      </c>
    </row>
    <row r="1527" spans="1:3" outlineLevel="2" x14ac:dyDescent="0.25">
      <c r="A1527" t="s">
        <v>351</v>
      </c>
      <c r="B1527">
        <v>23.893000000000001</v>
      </c>
      <c r="C1527" s="129">
        <v>1598420</v>
      </c>
    </row>
    <row r="1528" spans="1:3" outlineLevel="2" x14ac:dyDescent="0.25">
      <c r="A1528" t="s">
        <v>351</v>
      </c>
      <c r="B1528">
        <v>27.768999999999998</v>
      </c>
      <c r="C1528" s="129">
        <v>1827809</v>
      </c>
    </row>
    <row r="1529" spans="1:3" outlineLevel="2" x14ac:dyDescent="0.25">
      <c r="A1529" t="s">
        <v>351</v>
      </c>
      <c r="B1529">
        <v>47.667999999999999</v>
      </c>
      <c r="C1529" s="129">
        <v>3170350</v>
      </c>
    </row>
    <row r="1530" spans="1:3" outlineLevel="2" x14ac:dyDescent="0.25">
      <c r="A1530" t="s">
        <v>351</v>
      </c>
      <c r="B1530">
        <v>21.241</v>
      </c>
      <c r="C1530" s="129">
        <v>1456844</v>
      </c>
    </row>
    <row r="1531" spans="1:3" s="150" customFormat="1" outlineLevel="1" x14ac:dyDescent="0.25">
      <c r="A1531" s="130" t="s">
        <v>887</v>
      </c>
      <c r="B1531" s="150">
        <f>SUBTOTAL(9,B1526:B1530)</f>
        <v>157.01600000000002</v>
      </c>
      <c r="C1531" s="129">
        <f>SUBTOTAL(9,C1526:C1530)</f>
        <v>10448471</v>
      </c>
    </row>
    <row r="1532" spans="1:3" outlineLevel="2" x14ac:dyDescent="0.25">
      <c r="A1532" t="s">
        <v>352</v>
      </c>
      <c r="B1532">
        <v>8.9450000000000003</v>
      </c>
      <c r="C1532" s="129">
        <v>355709</v>
      </c>
    </row>
    <row r="1533" spans="1:3" outlineLevel="2" x14ac:dyDescent="0.25">
      <c r="A1533" t="s">
        <v>352</v>
      </c>
      <c r="B1533">
        <v>6.1470000000000002</v>
      </c>
      <c r="C1533" s="129">
        <v>248428</v>
      </c>
    </row>
    <row r="1534" spans="1:3" outlineLevel="2" x14ac:dyDescent="0.25">
      <c r="A1534" t="s">
        <v>352</v>
      </c>
      <c r="B1534">
        <v>8.3010000000000002</v>
      </c>
      <c r="C1534" s="129">
        <v>334549</v>
      </c>
    </row>
    <row r="1535" spans="1:3" outlineLevel="2" x14ac:dyDescent="0.25">
      <c r="A1535" t="s">
        <v>352</v>
      </c>
      <c r="B1535">
        <v>10.324999999999999</v>
      </c>
      <c r="C1535" s="129">
        <v>407997</v>
      </c>
    </row>
    <row r="1536" spans="1:3" outlineLevel="2" x14ac:dyDescent="0.25">
      <c r="A1536" t="s">
        <v>352</v>
      </c>
      <c r="B1536">
        <v>9.6859999999999999</v>
      </c>
      <c r="C1536" s="129">
        <v>384416</v>
      </c>
    </row>
    <row r="1537" spans="1:3" s="150" customFormat="1" outlineLevel="1" x14ac:dyDescent="0.25">
      <c r="A1537" s="130" t="s">
        <v>888</v>
      </c>
      <c r="B1537" s="150">
        <f>SUBTOTAL(9,B1532:B1536)</f>
        <v>43.404000000000003</v>
      </c>
      <c r="C1537" s="129">
        <f>SUBTOTAL(9,C1532:C1536)</f>
        <v>1731099</v>
      </c>
    </row>
    <row r="1538" spans="1:3" outlineLevel="2" x14ac:dyDescent="0.25">
      <c r="A1538" t="s">
        <v>353</v>
      </c>
      <c r="B1538">
        <v>35.396999999999998</v>
      </c>
      <c r="C1538" s="129">
        <v>203430</v>
      </c>
    </row>
    <row r="1539" spans="1:3" outlineLevel="2" x14ac:dyDescent="0.25">
      <c r="A1539" t="s">
        <v>353</v>
      </c>
      <c r="B1539">
        <v>14.544</v>
      </c>
      <c r="C1539" s="129">
        <v>83536</v>
      </c>
    </row>
    <row r="1540" spans="1:3" outlineLevel="2" x14ac:dyDescent="0.25">
      <c r="A1540" t="s">
        <v>353</v>
      </c>
      <c r="B1540">
        <v>11.308999999999999</v>
      </c>
      <c r="C1540" s="129">
        <v>65358</v>
      </c>
    </row>
    <row r="1541" spans="1:3" outlineLevel="2" x14ac:dyDescent="0.25">
      <c r="A1541" t="s">
        <v>353</v>
      </c>
      <c r="B1541">
        <v>12.919</v>
      </c>
      <c r="C1541" s="129">
        <v>73830</v>
      </c>
    </row>
    <row r="1542" spans="1:3" outlineLevel="2" x14ac:dyDescent="0.25">
      <c r="A1542" t="s">
        <v>353</v>
      </c>
      <c r="B1542">
        <v>10.358000000000001</v>
      </c>
      <c r="C1542" s="129">
        <v>58157</v>
      </c>
    </row>
    <row r="1543" spans="1:3" s="150" customFormat="1" outlineLevel="1" x14ac:dyDescent="0.25">
      <c r="A1543" s="130" t="s">
        <v>889</v>
      </c>
      <c r="B1543" s="150">
        <f>SUBTOTAL(9,B1538:B1542)</f>
        <v>84.527000000000001</v>
      </c>
      <c r="C1543" s="129">
        <f>SUBTOTAL(9,C1538:C1542)</f>
        <v>484311</v>
      </c>
    </row>
    <row r="1544" spans="1:3" outlineLevel="2" x14ac:dyDescent="0.25">
      <c r="A1544" t="s">
        <v>288</v>
      </c>
      <c r="B1544">
        <v>35.51</v>
      </c>
      <c r="C1544" s="129">
        <v>2711378</v>
      </c>
    </row>
    <row r="1545" spans="1:3" outlineLevel="2" x14ac:dyDescent="0.25">
      <c r="A1545" t="s">
        <v>288</v>
      </c>
      <c r="B1545">
        <v>17.454999999999998</v>
      </c>
      <c r="C1545" s="129">
        <v>1323521</v>
      </c>
    </row>
    <row r="1546" spans="1:3" outlineLevel="2" x14ac:dyDescent="0.25">
      <c r="A1546" t="s">
        <v>288</v>
      </c>
      <c r="B1546">
        <v>18.289000000000001</v>
      </c>
      <c r="C1546" s="129">
        <v>1389708</v>
      </c>
    </row>
    <row r="1547" spans="1:3" outlineLevel="2" x14ac:dyDescent="0.25">
      <c r="A1547" t="s">
        <v>288</v>
      </c>
      <c r="B1547">
        <v>28.558</v>
      </c>
      <c r="C1547" s="129">
        <v>2147099</v>
      </c>
    </row>
    <row r="1548" spans="1:3" outlineLevel="2" x14ac:dyDescent="0.25">
      <c r="A1548" t="s">
        <v>288</v>
      </c>
      <c r="B1548">
        <v>46.865000000000002</v>
      </c>
      <c r="C1548" s="129">
        <v>3533232</v>
      </c>
    </row>
    <row r="1549" spans="1:3" s="150" customFormat="1" outlineLevel="1" x14ac:dyDescent="0.25">
      <c r="A1549" s="130" t="s">
        <v>890</v>
      </c>
      <c r="B1549" s="150">
        <f>SUBTOTAL(9,B1544:B1548)</f>
        <v>146.67699999999999</v>
      </c>
      <c r="C1549" s="129">
        <f>SUBTOTAL(9,C1544:C1548)</f>
        <v>11104938</v>
      </c>
    </row>
    <row r="1550" spans="1:3" outlineLevel="2" x14ac:dyDescent="0.25">
      <c r="A1550" t="s">
        <v>571</v>
      </c>
      <c r="B1550">
        <v>18.408000000000001</v>
      </c>
      <c r="C1550" s="129">
        <v>261146</v>
      </c>
    </row>
    <row r="1551" spans="1:3" outlineLevel="2" x14ac:dyDescent="0.25">
      <c r="A1551" t="s">
        <v>571</v>
      </c>
      <c r="B1551">
        <v>12.686</v>
      </c>
      <c r="C1551" s="129">
        <v>180412</v>
      </c>
    </row>
    <row r="1552" spans="1:3" outlineLevel="2" x14ac:dyDescent="0.25">
      <c r="A1552" t="s">
        <v>571</v>
      </c>
      <c r="B1552">
        <v>10.621</v>
      </c>
      <c r="C1552" s="129">
        <v>149909</v>
      </c>
    </row>
    <row r="1553" spans="1:3" outlineLevel="2" x14ac:dyDescent="0.25">
      <c r="A1553" t="s">
        <v>571</v>
      </c>
      <c r="B1553">
        <v>13.887</v>
      </c>
      <c r="C1553" s="129">
        <v>194842</v>
      </c>
    </row>
    <row r="1554" spans="1:3" outlineLevel="2" x14ac:dyDescent="0.25">
      <c r="A1554" t="s">
        <v>571</v>
      </c>
      <c r="B1554">
        <v>16.006</v>
      </c>
      <c r="C1554" s="129">
        <v>225991</v>
      </c>
    </row>
    <row r="1555" spans="1:3" s="150" customFormat="1" outlineLevel="1" x14ac:dyDescent="0.25">
      <c r="A1555" s="130" t="s">
        <v>891</v>
      </c>
      <c r="B1555" s="150">
        <f>SUBTOTAL(9,B1550:B1554)</f>
        <v>71.608000000000004</v>
      </c>
      <c r="C1555" s="129">
        <f>SUBTOTAL(9,C1550:C1554)</f>
        <v>1012300</v>
      </c>
    </row>
    <row r="1556" spans="1:3" outlineLevel="2" x14ac:dyDescent="0.25">
      <c r="A1556" t="s">
        <v>572</v>
      </c>
      <c r="B1556">
        <v>95.747</v>
      </c>
      <c r="C1556" s="129">
        <v>1668891</v>
      </c>
    </row>
    <row r="1557" spans="1:3" outlineLevel="2" x14ac:dyDescent="0.25">
      <c r="A1557" t="s">
        <v>572</v>
      </c>
      <c r="B1557">
        <v>77.986000000000004</v>
      </c>
      <c r="C1557" s="129">
        <v>1359705</v>
      </c>
    </row>
    <row r="1558" spans="1:3" outlineLevel="2" x14ac:dyDescent="0.25">
      <c r="A1558" t="s">
        <v>572</v>
      </c>
      <c r="B1558">
        <v>197.16</v>
      </c>
      <c r="C1558" s="129">
        <v>3362953</v>
      </c>
    </row>
    <row r="1559" spans="1:3" outlineLevel="2" x14ac:dyDescent="0.25">
      <c r="A1559" t="s">
        <v>572</v>
      </c>
      <c r="B1559">
        <v>225.80099999999999</v>
      </c>
      <c r="C1559" s="129">
        <v>3873070</v>
      </c>
    </row>
    <row r="1560" spans="1:3" outlineLevel="2" x14ac:dyDescent="0.25">
      <c r="A1560" t="s">
        <v>572</v>
      </c>
      <c r="B1560">
        <v>86.102000000000004</v>
      </c>
      <c r="C1560" s="129">
        <v>1504787</v>
      </c>
    </row>
    <row r="1561" spans="1:3" s="150" customFormat="1" outlineLevel="1" x14ac:dyDescent="0.25">
      <c r="A1561" s="130" t="s">
        <v>892</v>
      </c>
      <c r="B1561" s="150">
        <f>SUBTOTAL(9,B1556:B1560)</f>
        <v>682.79599999999994</v>
      </c>
      <c r="C1561" s="129">
        <f>SUBTOTAL(9,C1556:C1560)</f>
        <v>11769406</v>
      </c>
    </row>
    <row r="1562" spans="1:3" outlineLevel="2" x14ac:dyDescent="0.25">
      <c r="A1562" t="s">
        <v>499</v>
      </c>
      <c r="B1562">
        <v>14.340999999999999</v>
      </c>
      <c r="C1562" s="129">
        <v>409145</v>
      </c>
    </row>
    <row r="1563" spans="1:3" outlineLevel="2" x14ac:dyDescent="0.25">
      <c r="A1563" t="s">
        <v>499</v>
      </c>
      <c r="B1563">
        <v>11.680999999999999</v>
      </c>
      <c r="C1563" s="129">
        <v>328688</v>
      </c>
    </row>
    <row r="1564" spans="1:3" outlineLevel="2" x14ac:dyDescent="0.25">
      <c r="A1564" t="s">
        <v>499</v>
      </c>
      <c r="B1564">
        <v>12.621</v>
      </c>
      <c r="C1564" s="129">
        <v>345947</v>
      </c>
    </row>
    <row r="1565" spans="1:3" outlineLevel="2" x14ac:dyDescent="0.25">
      <c r="A1565" t="s">
        <v>499</v>
      </c>
      <c r="B1565">
        <v>20.574999999999999</v>
      </c>
      <c r="C1565" s="129">
        <v>583036</v>
      </c>
    </row>
    <row r="1566" spans="1:3" outlineLevel="2" x14ac:dyDescent="0.25">
      <c r="A1566" t="s">
        <v>499</v>
      </c>
      <c r="B1566">
        <v>13.987</v>
      </c>
      <c r="C1566" s="129">
        <v>380639</v>
      </c>
    </row>
    <row r="1567" spans="1:3" s="150" customFormat="1" outlineLevel="1" x14ac:dyDescent="0.25">
      <c r="A1567" s="130" t="s">
        <v>893</v>
      </c>
      <c r="B1567" s="150">
        <f>SUBTOTAL(9,B1562:B1566)</f>
        <v>73.204999999999998</v>
      </c>
      <c r="C1567" s="129">
        <f>SUBTOTAL(9,C1562:C1566)</f>
        <v>2047455</v>
      </c>
    </row>
    <row r="1568" spans="1:3" outlineLevel="2" x14ac:dyDescent="0.25">
      <c r="A1568" t="s">
        <v>380</v>
      </c>
      <c r="B1568">
        <v>5.7939999999999996</v>
      </c>
      <c r="C1568" s="129">
        <v>27492</v>
      </c>
    </row>
    <row r="1569" spans="1:3" outlineLevel="2" x14ac:dyDescent="0.25">
      <c r="A1569" t="s">
        <v>380</v>
      </c>
      <c r="B1569">
        <v>12.243</v>
      </c>
      <c r="C1569" s="129">
        <v>57393</v>
      </c>
    </row>
    <row r="1570" spans="1:3" outlineLevel="2" x14ac:dyDescent="0.25">
      <c r="A1570" t="s">
        <v>380</v>
      </c>
      <c r="B1570">
        <v>2.7709999999999999</v>
      </c>
      <c r="C1570" s="129">
        <v>12998</v>
      </c>
    </row>
    <row r="1571" spans="1:3" outlineLevel="2" x14ac:dyDescent="0.25">
      <c r="A1571" t="s">
        <v>380</v>
      </c>
      <c r="B1571">
        <v>14.981999999999999</v>
      </c>
      <c r="C1571" s="129">
        <v>70390</v>
      </c>
    </row>
    <row r="1572" spans="1:3" outlineLevel="2" x14ac:dyDescent="0.25">
      <c r="A1572" t="s">
        <v>380</v>
      </c>
      <c r="B1572">
        <v>6.4050000000000002</v>
      </c>
      <c r="C1572" s="129">
        <v>30186</v>
      </c>
    </row>
    <row r="1573" spans="1:3" s="150" customFormat="1" outlineLevel="1" x14ac:dyDescent="0.25">
      <c r="A1573" s="130" t="s">
        <v>894</v>
      </c>
      <c r="B1573" s="150">
        <f>SUBTOTAL(9,B1568:B1572)</f>
        <v>42.195</v>
      </c>
      <c r="C1573" s="129">
        <f>SUBTOTAL(9,C1568:C1572)</f>
        <v>198459</v>
      </c>
    </row>
    <row r="1574" spans="1:3" outlineLevel="2" x14ac:dyDescent="0.25">
      <c r="A1574" t="s">
        <v>1012</v>
      </c>
      <c r="B1574">
        <v>9.548</v>
      </c>
      <c r="C1574" s="129">
        <v>78324</v>
      </c>
    </row>
    <row r="1575" spans="1:3" outlineLevel="2" x14ac:dyDescent="0.25">
      <c r="A1575" t="s">
        <v>1012</v>
      </c>
      <c r="B1575">
        <v>6.569</v>
      </c>
      <c r="C1575" s="129">
        <v>53191</v>
      </c>
    </row>
    <row r="1576" spans="1:3" outlineLevel="2" x14ac:dyDescent="0.25">
      <c r="A1576" t="s">
        <v>1012</v>
      </c>
      <c r="B1576">
        <v>4.7960000000000003</v>
      </c>
      <c r="C1576" s="129">
        <v>38195</v>
      </c>
    </row>
    <row r="1577" spans="1:3" outlineLevel="2" x14ac:dyDescent="0.25">
      <c r="A1577" t="s">
        <v>1012</v>
      </c>
      <c r="B1577">
        <v>7.8979999999999997</v>
      </c>
      <c r="C1577" s="129">
        <v>61774</v>
      </c>
    </row>
    <row r="1578" spans="1:3" outlineLevel="2" x14ac:dyDescent="0.25">
      <c r="A1578" t="s">
        <v>1012</v>
      </c>
      <c r="B1578">
        <v>17.494</v>
      </c>
      <c r="C1578" s="129">
        <v>136819</v>
      </c>
    </row>
    <row r="1579" spans="1:3" s="150" customFormat="1" outlineLevel="1" x14ac:dyDescent="0.25">
      <c r="A1579" s="130" t="s">
        <v>1016</v>
      </c>
      <c r="B1579" s="150">
        <f>SUBTOTAL(9,B1574:B1578)</f>
        <v>46.305</v>
      </c>
      <c r="C1579" s="129">
        <f>SUBTOTAL(9,C1574:C1578)</f>
        <v>368303</v>
      </c>
    </row>
    <row r="1580" spans="1:3" outlineLevel="2" x14ac:dyDescent="0.25">
      <c r="A1580" t="s">
        <v>500</v>
      </c>
      <c r="B1580">
        <v>41.478000000000002</v>
      </c>
      <c r="C1580" s="129">
        <v>432002</v>
      </c>
    </row>
    <row r="1581" spans="1:3" outlineLevel="2" x14ac:dyDescent="0.25">
      <c r="A1581" t="s">
        <v>500</v>
      </c>
      <c r="B1581">
        <v>89.272999999999996</v>
      </c>
      <c r="C1581" s="129">
        <v>903144</v>
      </c>
    </row>
    <row r="1582" spans="1:3" outlineLevel="2" x14ac:dyDescent="0.25">
      <c r="A1582" t="s">
        <v>500</v>
      </c>
      <c r="B1582">
        <v>68.885999999999996</v>
      </c>
      <c r="C1582" s="129">
        <v>700181</v>
      </c>
    </row>
    <row r="1583" spans="1:3" outlineLevel="2" x14ac:dyDescent="0.25">
      <c r="A1583" t="s">
        <v>500</v>
      </c>
      <c r="B1583">
        <v>45.411999999999999</v>
      </c>
      <c r="C1583" s="129">
        <v>469086</v>
      </c>
    </row>
    <row r="1584" spans="1:3" outlineLevel="2" x14ac:dyDescent="0.25">
      <c r="A1584" t="s">
        <v>500</v>
      </c>
      <c r="B1584">
        <v>80.97</v>
      </c>
      <c r="C1584" s="129">
        <v>812253</v>
      </c>
    </row>
    <row r="1585" spans="1:3" s="150" customFormat="1" outlineLevel="1" x14ac:dyDescent="0.25">
      <c r="A1585" s="130" t="s">
        <v>895</v>
      </c>
      <c r="B1585" s="150">
        <f>SUBTOTAL(9,B1580:B1584)</f>
        <v>326.01900000000001</v>
      </c>
      <c r="C1585" s="129">
        <f>SUBTOTAL(9,C1580:C1584)</f>
        <v>3316666</v>
      </c>
    </row>
    <row r="1586" spans="1:3" outlineLevel="2" x14ac:dyDescent="0.25">
      <c r="A1586" t="s">
        <v>435</v>
      </c>
      <c r="B1586">
        <v>87.677000000000007</v>
      </c>
      <c r="C1586" s="129">
        <v>6253108</v>
      </c>
    </row>
    <row r="1587" spans="1:3" outlineLevel="2" x14ac:dyDescent="0.25">
      <c r="A1587" t="s">
        <v>435</v>
      </c>
      <c r="B1587">
        <v>24.779</v>
      </c>
      <c r="C1587" s="129">
        <v>1816955</v>
      </c>
    </row>
    <row r="1588" spans="1:3" outlineLevel="2" x14ac:dyDescent="0.25">
      <c r="A1588" t="s">
        <v>435</v>
      </c>
      <c r="B1588">
        <v>17.085000000000001</v>
      </c>
      <c r="C1588" s="129">
        <v>1262252</v>
      </c>
    </row>
    <row r="1589" spans="1:3" outlineLevel="2" x14ac:dyDescent="0.25">
      <c r="A1589" t="s">
        <v>435</v>
      </c>
      <c r="B1589">
        <v>23.305</v>
      </c>
      <c r="C1589" s="129">
        <v>1737754</v>
      </c>
    </row>
    <row r="1590" spans="1:3" outlineLevel="2" x14ac:dyDescent="0.25">
      <c r="A1590" t="s">
        <v>435</v>
      </c>
      <c r="B1590">
        <v>19.035</v>
      </c>
      <c r="C1590" s="129">
        <v>1415660</v>
      </c>
    </row>
    <row r="1591" spans="1:3" s="150" customFormat="1" outlineLevel="1" x14ac:dyDescent="0.25">
      <c r="A1591" s="130" t="s">
        <v>896</v>
      </c>
      <c r="B1591" s="150">
        <f>SUBTOTAL(9,B1586:B1590)</f>
        <v>171.881</v>
      </c>
      <c r="C1591" s="129">
        <f>SUBTOTAL(9,C1586:C1590)</f>
        <v>12485729</v>
      </c>
    </row>
    <row r="1592" spans="1:3" outlineLevel="2" x14ac:dyDescent="0.25">
      <c r="A1592" t="s">
        <v>470</v>
      </c>
      <c r="B1592">
        <v>20.634</v>
      </c>
      <c r="C1592" s="129">
        <v>905452</v>
      </c>
    </row>
    <row r="1593" spans="1:3" outlineLevel="2" x14ac:dyDescent="0.25">
      <c r="A1593" t="s">
        <v>470</v>
      </c>
      <c r="B1593">
        <v>27.664999999999999</v>
      </c>
      <c r="C1593" s="129">
        <v>1191523</v>
      </c>
    </row>
    <row r="1594" spans="1:3" outlineLevel="2" x14ac:dyDescent="0.25">
      <c r="A1594" t="s">
        <v>470</v>
      </c>
      <c r="B1594">
        <v>52.470999999999997</v>
      </c>
      <c r="C1594" s="129">
        <v>2280672</v>
      </c>
    </row>
    <row r="1595" spans="1:3" outlineLevel="2" x14ac:dyDescent="0.25">
      <c r="A1595" t="s">
        <v>470</v>
      </c>
      <c r="B1595">
        <v>8.7260000000000009</v>
      </c>
      <c r="C1595" s="129">
        <v>396802</v>
      </c>
    </row>
    <row r="1596" spans="1:3" outlineLevel="2" x14ac:dyDescent="0.25">
      <c r="A1596" t="s">
        <v>470</v>
      </c>
      <c r="B1596">
        <v>4.7990000000000004</v>
      </c>
      <c r="C1596" s="129">
        <v>218761</v>
      </c>
    </row>
    <row r="1597" spans="1:3" s="150" customFormat="1" outlineLevel="1" x14ac:dyDescent="0.25">
      <c r="A1597" s="130" t="s">
        <v>897</v>
      </c>
      <c r="B1597" s="150">
        <f>SUBTOTAL(9,B1592:B1596)</f>
        <v>114.295</v>
      </c>
      <c r="C1597" s="129">
        <f>SUBTOTAL(9,C1592:C1596)</f>
        <v>4993210</v>
      </c>
    </row>
    <row r="1598" spans="1:3" outlineLevel="2" x14ac:dyDescent="0.25">
      <c r="A1598" t="s">
        <v>501</v>
      </c>
      <c r="B1598">
        <v>177.404</v>
      </c>
      <c r="C1598" s="129">
        <v>3182566</v>
      </c>
    </row>
    <row r="1599" spans="1:3" outlineLevel="2" x14ac:dyDescent="0.25">
      <c r="A1599" t="s">
        <v>501</v>
      </c>
      <c r="B1599">
        <v>226.57599999999999</v>
      </c>
      <c r="C1599" s="129">
        <v>4083168</v>
      </c>
    </row>
    <row r="1600" spans="1:3" outlineLevel="2" x14ac:dyDescent="0.25">
      <c r="A1600" t="s">
        <v>501</v>
      </c>
      <c r="B1600">
        <v>134.226</v>
      </c>
      <c r="C1600" s="129">
        <v>2655485</v>
      </c>
    </row>
    <row r="1601" spans="1:3" outlineLevel="2" x14ac:dyDescent="0.25">
      <c r="A1601" t="s">
        <v>501</v>
      </c>
      <c r="B1601">
        <v>10.73</v>
      </c>
      <c r="C1601" s="129">
        <v>233231</v>
      </c>
    </row>
    <row r="1602" spans="1:3" outlineLevel="2" x14ac:dyDescent="0.25">
      <c r="A1602" t="s">
        <v>501</v>
      </c>
      <c r="B1602">
        <v>26.951000000000001</v>
      </c>
      <c r="C1602" s="129">
        <v>567542</v>
      </c>
    </row>
    <row r="1603" spans="1:3" s="150" customFormat="1" outlineLevel="1" x14ac:dyDescent="0.25">
      <c r="A1603" s="130" t="s">
        <v>898</v>
      </c>
      <c r="B1603" s="150">
        <f>SUBTOTAL(9,B1598:B1602)</f>
        <v>575.88700000000006</v>
      </c>
      <c r="C1603" s="129">
        <f>SUBTOTAL(9,C1598:C1602)</f>
        <v>10721992</v>
      </c>
    </row>
    <row r="1604" spans="1:3" outlineLevel="2" x14ac:dyDescent="0.25">
      <c r="A1604" t="s">
        <v>151</v>
      </c>
      <c r="B1604">
        <v>6.4020000000000001</v>
      </c>
      <c r="C1604" s="129">
        <v>577873</v>
      </c>
    </row>
    <row r="1605" spans="1:3" outlineLevel="2" x14ac:dyDescent="0.25">
      <c r="A1605" t="s">
        <v>151</v>
      </c>
      <c r="B1605">
        <v>6.5590000000000002</v>
      </c>
      <c r="C1605" s="129">
        <v>588259</v>
      </c>
    </row>
    <row r="1606" spans="1:3" outlineLevel="2" x14ac:dyDescent="0.25">
      <c r="A1606" t="s">
        <v>151</v>
      </c>
      <c r="B1606">
        <v>3.8140000000000001</v>
      </c>
      <c r="C1606" s="129">
        <v>341526</v>
      </c>
    </row>
    <row r="1607" spans="1:3" outlineLevel="2" x14ac:dyDescent="0.25">
      <c r="A1607" t="s">
        <v>151</v>
      </c>
      <c r="B1607">
        <v>9.8049999999999997</v>
      </c>
      <c r="C1607" s="129">
        <v>863945</v>
      </c>
    </row>
    <row r="1608" spans="1:3" outlineLevel="2" x14ac:dyDescent="0.25">
      <c r="A1608" t="s">
        <v>151</v>
      </c>
      <c r="B1608">
        <v>9.8059999999999992</v>
      </c>
      <c r="C1608" s="129">
        <v>859433</v>
      </c>
    </row>
    <row r="1609" spans="1:3" s="150" customFormat="1" outlineLevel="1" x14ac:dyDescent="0.25">
      <c r="A1609" s="130" t="s">
        <v>637</v>
      </c>
      <c r="B1609" s="150">
        <f>SUBTOTAL(9,B1604:B1608)</f>
        <v>36.385999999999996</v>
      </c>
      <c r="C1609" s="129">
        <f>SUBTOTAL(9,C1604:C1608)</f>
        <v>3231036</v>
      </c>
    </row>
    <row r="1610" spans="1:3" outlineLevel="2" x14ac:dyDescent="0.25">
      <c r="A1610" t="s">
        <v>573</v>
      </c>
      <c r="B1610">
        <v>16.675999999999998</v>
      </c>
      <c r="C1610" s="129">
        <v>39161</v>
      </c>
    </row>
    <row r="1611" spans="1:3" outlineLevel="2" x14ac:dyDescent="0.25">
      <c r="A1611" t="s">
        <v>573</v>
      </c>
      <c r="B1611">
        <v>13.103999999999999</v>
      </c>
      <c r="C1611" s="129">
        <v>30255</v>
      </c>
    </row>
    <row r="1612" spans="1:3" outlineLevel="2" x14ac:dyDescent="0.25">
      <c r="A1612" t="s">
        <v>573</v>
      </c>
      <c r="B1612">
        <v>16.559999999999999</v>
      </c>
      <c r="C1612" s="129">
        <v>38754</v>
      </c>
    </row>
    <row r="1613" spans="1:3" outlineLevel="2" x14ac:dyDescent="0.25">
      <c r="A1613" t="s">
        <v>573</v>
      </c>
      <c r="B1613">
        <v>16.634</v>
      </c>
      <c r="C1613" s="129">
        <v>39449</v>
      </c>
    </row>
    <row r="1614" spans="1:3" outlineLevel="2" x14ac:dyDescent="0.25">
      <c r="A1614" t="s">
        <v>573</v>
      </c>
      <c r="B1614">
        <v>11.946</v>
      </c>
      <c r="C1614" s="129">
        <v>28509</v>
      </c>
    </row>
    <row r="1615" spans="1:3" s="150" customFormat="1" outlineLevel="1" x14ac:dyDescent="0.25">
      <c r="A1615" s="130" t="s">
        <v>899</v>
      </c>
      <c r="B1615" s="150">
        <f>SUBTOTAL(9,B1610:B1614)</f>
        <v>74.92</v>
      </c>
      <c r="C1615" s="129">
        <f>SUBTOTAL(9,C1610:C1614)</f>
        <v>176128</v>
      </c>
    </row>
    <row r="1616" spans="1:3" outlineLevel="2" x14ac:dyDescent="0.25">
      <c r="A1616" t="s">
        <v>502</v>
      </c>
      <c r="B1616">
        <v>25.856000000000002</v>
      </c>
      <c r="C1616" s="129">
        <v>405565</v>
      </c>
    </row>
    <row r="1617" spans="1:3" outlineLevel="2" x14ac:dyDescent="0.25">
      <c r="A1617" t="s">
        <v>502</v>
      </c>
      <c r="B1617">
        <v>33.298000000000002</v>
      </c>
      <c r="C1617" s="129">
        <v>525478</v>
      </c>
    </row>
    <row r="1618" spans="1:3" outlineLevel="2" x14ac:dyDescent="0.25">
      <c r="A1618" t="s">
        <v>502</v>
      </c>
      <c r="B1618">
        <v>32.375</v>
      </c>
      <c r="C1618" s="129">
        <v>518494</v>
      </c>
    </row>
    <row r="1619" spans="1:3" outlineLevel="2" x14ac:dyDescent="0.25">
      <c r="A1619" t="s">
        <v>502</v>
      </c>
      <c r="B1619">
        <v>11.574999999999999</v>
      </c>
      <c r="C1619" s="129">
        <v>191574</v>
      </c>
    </row>
    <row r="1620" spans="1:3" outlineLevel="2" x14ac:dyDescent="0.25">
      <c r="A1620" t="s">
        <v>502</v>
      </c>
      <c r="B1620">
        <v>16.393999999999998</v>
      </c>
      <c r="C1620" s="129">
        <v>264681</v>
      </c>
    </row>
    <row r="1621" spans="1:3" s="150" customFormat="1" outlineLevel="1" x14ac:dyDescent="0.25">
      <c r="A1621" s="130" t="s">
        <v>900</v>
      </c>
      <c r="B1621" s="150">
        <f>SUBTOTAL(9,B1616:B1620)</f>
        <v>119.49799999999999</v>
      </c>
      <c r="C1621" s="129">
        <f>SUBTOTAL(9,C1616:C1620)</f>
        <v>1905792</v>
      </c>
    </row>
    <row r="1622" spans="1:3" outlineLevel="2" x14ac:dyDescent="0.25">
      <c r="A1622" t="s">
        <v>316</v>
      </c>
      <c r="B1622">
        <v>0</v>
      </c>
      <c r="C1622">
        <v>0</v>
      </c>
    </row>
    <row r="1623" spans="1:3" outlineLevel="2" x14ac:dyDescent="0.25">
      <c r="A1623" t="s">
        <v>316</v>
      </c>
      <c r="B1623">
        <v>14.47</v>
      </c>
      <c r="C1623" s="129">
        <v>453216</v>
      </c>
    </row>
    <row r="1624" spans="1:3" outlineLevel="2" x14ac:dyDescent="0.25">
      <c r="A1624" t="s">
        <v>316</v>
      </c>
      <c r="B1624">
        <v>5.9960000000000004</v>
      </c>
      <c r="C1624" s="129">
        <v>187978</v>
      </c>
    </row>
    <row r="1625" spans="1:3" outlineLevel="2" x14ac:dyDescent="0.25">
      <c r="A1625" t="s">
        <v>316</v>
      </c>
      <c r="B1625">
        <v>6.4269999999999996</v>
      </c>
      <c r="C1625" s="129">
        <v>202037</v>
      </c>
    </row>
    <row r="1626" spans="1:3" outlineLevel="2" x14ac:dyDescent="0.25">
      <c r="A1626" t="s">
        <v>316</v>
      </c>
      <c r="B1626">
        <v>5.28</v>
      </c>
      <c r="C1626" s="129">
        <v>164312</v>
      </c>
    </row>
    <row r="1627" spans="1:3" s="150" customFormat="1" outlineLevel="1" x14ac:dyDescent="0.25">
      <c r="A1627" s="130" t="s">
        <v>901</v>
      </c>
      <c r="B1627" s="150">
        <f>SUBTOTAL(9,B1622:B1626)</f>
        <v>32.173000000000002</v>
      </c>
      <c r="C1627" s="129">
        <f>SUBTOTAL(9,C1622:C1626)</f>
        <v>1007543</v>
      </c>
    </row>
    <row r="1628" spans="1:3" outlineLevel="2" x14ac:dyDescent="0.25">
      <c r="A1628" t="s">
        <v>152</v>
      </c>
      <c r="B1628">
        <v>38.75</v>
      </c>
      <c r="C1628" s="129">
        <v>5178131</v>
      </c>
    </row>
    <row r="1629" spans="1:3" outlineLevel="2" x14ac:dyDescent="0.25">
      <c r="A1629" t="s">
        <v>152</v>
      </c>
      <c r="B1629">
        <v>37.362000000000002</v>
      </c>
      <c r="C1629" s="129">
        <v>5016103</v>
      </c>
    </row>
    <row r="1630" spans="1:3" outlineLevel="2" x14ac:dyDescent="0.25">
      <c r="A1630" t="s">
        <v>152</v>
      </c>
      <c r="B1630">
        <v>41.768999999999998</v>
      </c>
      <c r="C1630" s="129">
        <v>5622999</v>
      </c>
    </row>
    <row r="1631" spans="1:3" outlineLevel="2" x14ac:dyDescent="0.25">
      <c r="A1631" t="s">
        <v>152</v>
      </c>
      <c r="B1631">
        <v>35.302999999999997</v>
      </c>
      <c r="C1631" s="129">
        <v>4663421</v>
      </c>
    </row>
    <row r="1632" spans="1:3" outlineLevel="2" x14ac:dyDescent="0.25">
      <c r="A1632" t="s">
        <v>152</v>
      </c>
      <c r="B1632">
        <v>32.554000000000002</v>
      </c>
      <c r="C1632" s="129">
        <v>4260677</v>
      </c>
    </row>
    <row r="1633" spans="1:3" s="150" customFormat="1" outlineLevel="1" x14ac:dyDescent="0.25">
      <c r="A1633" s="130" t="s">
        <v>638</v>
      </c>
      <c r="B1633" s="150">
        <f>SUBTOTAL(9,B1628:B1632)</f>
        <v>185.738</v>
      </c>
      <c r="C1633" s="129">
        <f>SUBTOTAL(9,C1628:C1632)</f>
        <v>24741331</v>
      </c>
    </row>
    <row r="1634" spans="1:3" outlineLevel="2" x14ac:dyDescent="0.25">
      <c r="A1634" t="s">
        <v>503</v>
      </c>
      <c r="B1634">
        <v>85.936999999999998</v>
      </c>
      <c r="C1634" s="129">
        <v>633229</v>
      </c>
    </row>
    <row r="1635" spans="1:3" outlineLevel="2" x14ac:dyDescent="0.25">
      <c r="A1635" t="s">
        <v>503</v>
      </c>
      <c r="B1635">
        <v>49.295999999999999</v>
      </c>
      <c r="C1635" s="129">
        <v>355358</v>
      </c>
    </row>
    <row r="1636" spans="1:3" outlineLevel="2" x14ac:dyDescent="0.25">
      <c r="A1636" t="s">
        <v>503</v>
      </c>
      <c r="B1636">
        <v>42.87</v>
      </c>
      <c r="C1636" s="129">
        <v>310716</v>
      </c>
    </row>
    <row r="1637" spans="1:3" outlineLevel="2" x14ac:dyDescent="0.25">
      <c r="A1637" t="s">
        <v>503</v>
      </c>
      <c r="B1637">
        <v>46.084000000000003</v>
      </c>
      <c r="C1637" s="129">
        <v>334012</v>
      </c>
    </row>
    <row r="1638" spans="1:3" outlineLevel="2" x14ac:dyDescent="0.25">
      <c r="A1638" t="s">
        <v>503</v>
      </c>
      <c r="B1638">
        <v>56.692</v>
      </c>
      <c r="C1638" s="129">
        <v>399285</v>
      </c>
    </row>
    <row r="1639" spans="1:3" s="150" customFormat="1" outlineLevel="1" x14ac:dyDescent="0.25">
      <c r="A1639" s="130" t="s">
        <v>902</v>
      </c>
      <c r="B1639" s="150">
        <f>SUBTOTAL(9,B1634:B1638)</f>
        <v>280.87900000000002</v>
      </c>
      <c r="C1639" s="129">
        <f>SUBTOTAL(9,C1634:C1638)</f>
        <v>2032600</v>
      </c>
    </row>
    <row r="1640" spans="1:3" outlineLevel="2" x14ac:dyDescent="0.25">
      <c r="A1640" t="s">
        <v>317</v>
      </c>
      <c r="B1640">
        <v>0</v>
      </c>
      <c r="C1640">
        <v>0</v>
      </c>
    </row>
    <row r="1641" spans="1:3" outlineLevel="2" x14ac:dyDescent="0.25">
      <c r="A1641" t="s">
        <v>317</v>
      </c>
      <c r="B1641">
        <v>0</v>
      </c>
      <c r="C1641">
        <v>0</v>
      </c>
    </row>
    <row r="1642" spans="1:3" outlineLevel="2" x14ac:dyDescent="0.25">
      <c r="A1642" t="s">
        <v>317</v>
      </c>
      <c r="B1642">
        <v>0</v>
      </c>
      <c r="C1642">
        <v>0</v>
      </c>
    </row>
    <row r="1643" spans="1:3" outlineLevel="2" x14ac:dyDescent="0.25">
      <c r="A1643" t="s">
        <v>317</v>
      </c>
      <c r="B1643">
        <v>0</v>
      </c>
      <c r="C1643">
        <v>0</v>
      </c>
    </row>
    <row r="1644" spans="1:3" outlineLevel="2" x14ac:dyDescent="0.25">
      <c r="A1644" t="s">
        <v>317</v>
      </c>
      <c r="B1644">
        <v>0</v>
      </c>
      <c r="C1644">
        <v>0</v>
      </c>
    </row>
    <row r="1645" spans="1:3" s="150" customFormat="1" outlineLevel="1" x14ac:dyDescent="0.25">
      <c r="A1645" s="130" t="s">
        <v>903</v>
      </c>
      <c r="B1645" s="150">
        <f>SUBTOTAL(9,B1640:B1644)</f>
        <v>0</v>
      </c>
      <c r="C1645" s="150">
        <f>SUBTOTAL(9,C1640:C1644)</f>
        <v>0</v>
      </c>
    </row>
    <row r="1646" spans="1:3" outlineLevel="2" x14ac:dyDescent="0.25">
      <c r="A1646" t="s">
        <v>24</v>
      </c>
      <c r="B1646">
        <v>31.734999999999999</v>
      </c>
      <c r="C1646" s="129">
        <v>4407365</v>
      </c>
    </row>
    <row r="1647" spans="1:3" outlineLevel="2" x14ac:dyDescent="0.25">
      <c r="A1647" t="s">
        <v>24</v>
      </c>
      <c r="B1647">
        <v>48.765999999999998</v>
      </c>
      <c r="C1647" s="129">
        <v>6818334</v>
      </c>
    </row>
    <row r="1648" spans="1:3" outlineLevel="2" x14ac:dyDescent="0.25">
      <c r="A1648" t="s">
        <v>24</v>
      </c>
      <c r="B1648">
        <v>25.411000000000001</v>
      </c>
      <c r="C1648" s="129">
        <v>3544740</v>
      </c>
    </row>
    <row r="1649" spans="1:3" outlineLevel="2" x14ac:dyDescent="0.25">
      <c r="A1649" t="s">
        <v>24</v>
      </c>
      <c r="B1649">
        <v>21.323</v>
      </c>
      <c r="C1649" s="129">
        <v>2969547</v>
      </c>
    </row>
    <row r="1650" spans="1:3" outlineLevel="2" x14ac:dyDescent="0.25">
      <c r="A1650" t="s">
        <v>24</v>
      </c>
      <c r="B1650">
        <v>27.92</v>
      </c>
      <c r="C1650" s="129">
        <v>3870313</v>
      </c>
    </row>
    <row r="1651" spans="1:3" s="150" customFormat="1" outlineLevel="1" x14ac:dyDescent="0.25">
      <c r="A1651" s="130" t="s">
        <v>639</v>
      </c>
      <c r="B1651" s="150">
        <f>SUBTOTAL(9,B1646:B1650)</f>
        <v>155.15500000000003</v>
      </c>
      <c r="C1651" s="129">
        <f>SUBTOTAL(9,C1646:C1650)</f>
        <v>21610299</v>
      </c>
    </row>
    <row r="1652" spans="1:3" outlineLevel="2" x14ac:dyDescent="0.25">
      <c r="A1652" t="s">
        <v>504</v>
      </c>
      <c r="B1652">
        <v>10.586</v>
      </c>
      <c r="C1652" s="129">
        <v>108073</v>
      </c>
    </row>
    <row r="1653" spans="1:3" outlineLevel="2" x14ac:dyDescent="0.25">
      <c r="A1653" t="s">
        <v>504</v>
      </c>
      <c r="B1653">
        <v>14.845000000000001</v>
      </c>
      <c r="C1653" s="129">
        <v>149174</v>
      </c>
    </row>
    <row r="1654" spans="1:3" outlineLevel="2" x14ac:dyDescent="0.25">
      <c r="A1654" t="s">
        <v>504</v>
      </c>
      <c r="B1654">
        <v>16.966000000000001</v>
      </c>
      <c r="C1654" s="129">
        <v>170115</v>
      </c>
    </row>
    <row r="1655" spans="1:3" outlineLevel="2" x14ac:dyDescent="0.25">
      <c r="A1655" t="s">
        <v>504</v>
      </c>
      <c r="B1655">
        <v>0</v>
      </c>
      <c r="C1655">
        <v>0</v>
      </c>
    </row>
    <row r="1656" spans="1:3" outlineLevel="2" x14ac:dyDescent="0.25">
      <c r="A1656" t="s">
        <v>504</v>
      </c>
      <c r="B1656">
        <v>16.614000000000001</v>
      </c>
      <c r="C1656" s="129">
        <v>159528</v>
      </c>
    </row>
    <row r="1657" spans="1:3" s="150" customFormat="1" outlineLevel="1" x14ac:dyDescent="0.25">
      <c r="A1657" s="130" t="s">
        <v>904</v>
      </c>
      <c r="B1657" s="150">
        <f>SUBTOTAL(9,B1652:B1656)</f>
        <v>59.01100000000001</v>
      </c>
      <c r="C1657" s="129">
        <f>SUBTOTAL(9,C1652:C1656)</f>
        <v>586890</v>
      </c>
    </row>
    <row r="1658" spans="1:3" outlineLevel="2" x14ac:dyDescent="0.25">
      <c r="A1658" t="s">
        <v>381</v>
      </c>
      <c r="B1658">
        <v>66.382999999999996</v>
      </c>
      <c r="C1658" s="129">
        <v>1348047</v>
      </c>
    </row>
    <row r="1659" spans="1:3" outlineLevel="2" x14ac:dyDescent="0.25">
      <c r="A1659" t="s">
        <v>381</v>
      </c>
      <c r="B1659">
        <v>79.802000000000007</v>
      </c>
      <c r="C1659" s="129">
        <v>1607482</v>
      </c>
    </row>
    <row r="1660" spans="1:3" outlineLevel="2" x14ac:dyDescent="0.25">
      <c r="A1660" t="s">
        <v>381</v>
      </c>
      <c r="B1660">
        <v>80.177000000000007</v>
      </c>
      <c r="C1660" s="129">
        <v>1622996</v>
      </c>
    </row>
    <row r="1661" spans="1:3" outlineLevel="2" x14ac:dyDescent="0.25">
      <c r="A1661" t="s">
        <v>381</v>
      </c>
      <c r="B1661">
        <v>146.636</v>
      </c>
      <c r="C1661" s="129">
        <v>2922720</v>
      </c>
    </row>
    <row r="1662" spans="1:3" outlineLevel="2" x14ac:dyDescent="0.25">
      <c r="A1662" t="s">
        <v>381</v>
      </c>
      <c r="B1662">
        <v>137.07300000000001</v>
      </c>
      <c r="C1662" s="129">
        <v>2693614</v>
      </c>
    </row>
    <row r="1663" spans="1:3" s="150" customFormat="1" outlineLevel="1" x14ac:dyDescent="0.25">
      <c r="A1663" s="130" t="s">
        <v>905</v>
      </c>
      <c r="B1663" s="150">
        <f>SUBTOTAL(9,B1658:B1662)</f>
        <v>510.07100000000003</v>
      </c>
      <c r="C1663" s="129">
        <f>SUBTOTAL(9,C1658:C1662)</f>
        <v>10194859</v>
      </c>
    </row>
    <row r="1664" spans="1:3" outlineLevel="2" x14ac:dyDescent="0.25">
      <c r="A1664" t="s">
        <v>505</v>
      </c>
      <c r="B1664">
        <v>36.823</v>
      </c>
      <c r="C1664" s="129">
        <v>394098</v>
      </c>
    </row>
    <row r="1665" spans="1:3" outlineLevel="2" x14ac:dyDescent="0.25">
      <c r="A1665" t="s">
        <v>505</v>
      </c>
      <c r="B1665">
        <v>30.359000000000002</v>
      </c>
      <c r="C1665" s="129">
        <v>315663</v>
      </c>
    </row>
    <row r="1666" spans="1:3" outlineLevel="2" x14ac:dyDescent="0.25">
      <c r="A1666" t="s">
        <v>505</v>
      </c>
      <c r="B1666">
        <v>94.908000000000001</v>
      </c>
      <c r="C1666" s="129">
        <v>988938</v>
      </c>
    </row>
    <row r="1667" spans="1:3" outlineLevel="2" x14ac:dyDescent="0.25">
      <c r="A1667" t="s">
        <v>505</v>
      </c>
      <c r="B1667">
        <v>19.466999999999999</v>
      </c>
      <c r="C1667" s="129">
        <v>207235</v>
      </c>
    </row>
    <row r="1668" spans="1:3" outlineLevel="2" x14ac:dyDescent="0.25">
      <c r="A1668" t="s">
        <v>505</v>
      </c>
      <c r="B1668">
        <v>23.763999999999999</v>
      </c>
      <c r="C1668" s="129">
        <v>241930</v>
      </c>
    </row>
    <row r="1669" spans="1:3" s="150" customFormat="1" outlineLevel="1" x14ac:dyDescent="0.25">
      <c r="A1669" s="130" t="s">
        <v>906</v>
      </c>
      <c r="B1669" s="150">
        <f>SUBTOTAL(9,B1664:B1668)</f>
        <v>205.32100000000003</v>
      </c>
      <c r="C1669" s="129">
        <f>SUBTOTAL(9,C1664:C1668)</f>
        <v>2147864</v>
      </c>
    </row>
    <row r="1670" spans="1:3" outlineLevel="2" x14ac:dyDescent="0.25">
      <c r="A1670" t="s">
        <v>506</v>
      </c>
      <c r="B1670">
        <v>21.081</v>
      </c>
      <c r="C1670" s="129">
        <v>212194</v>
      </c>
    </row>
    <row r="1671" spans="1:3" outlineLevel="2" x14ac:dyDescent="0.25">
      <c r="A1671" t="s">
        <v>506</v>
      </c>
      <c r="B1671">
        <v>7.702</v>
      </c>
      <c r="C1671" s="129">
        <v>76906</v>
      </c>
    </row>
    <row r="1672" spans="1:3" outlineLevel="2" x14ac:dyDescent="0.25">
      <c r="A1672" t="s">
        <v>506</v>
      </c>
      <c r="B1672">
        <v>5.3529999999999998</v>
      </c>
      <c r="C1672" s="129">
        <v>52686</v>
      </c>
    </row>
    <row r="1673" spans="1:3" outlineLevel="2" x14ac:dyDescent="0.25">
      <c r="A1673" t="s">
        <v>506</v>
      </c>
      <c r="B1673">
        <v>6.3040000000000003</v>
      </c>
      <c r="C1673" s="129">
        <v>62359</v>
      </c>
    </row>
    <row r="1674" spans="1:3" outlineLevel="2" x14ac:dyDescent="0.25">
      <c r="A1674" t="s">
        <v>506</v>
      </c>
      <c r="B1674">
        <v>8.3140000000000001</v>
      </c>
      <c r="C1674" s="129">
        <v>82832</v>
      </c>
    </row>
    <row r="1675" spans="1:3" s="150" customFormat="1" outlineLevel="1" x14ac:dyDescent="0.25">
      <c r="A1675" s="130" t="s">
        <v>907</v>
      </c>
      <c r="B1675" s="150">
        <f>SUBTOTAL(9,B1670:B1674)</f>
        <v>48.754000000000005</v>
      </c>
      <c r="C1675" s="129">
        <f>SUBTOTAL(9,C1670:C1674)</f>
        <v>486977</v>
      </c>
    </row>
    <row r="1676" spans="1:3" outlineLevel="2" x14ac:dyDescent="0.25">
      <c r="A1676" t="s">
        <v>289</v>
      </c>
      <c r="B1676">
        <v>38.569000000000003</v>
      </c>
      <c r="C1676" s="129">
        <v>2828078</v>
      </c>
    </row>
    <row r="1677" spans="1:3" outlineLevel="2" x14ac:dyDescent="0.25">
      <c r="A1677" t="s">
        <v>289</v>
      </c>
      <c r="B1677">
        <v>26.920999999999999</v>
      </c>
      <c r="C1677" s="129">
        <v>1986290</v>
      </c>
    </row>
    <row r="1678" spans="1:3" outlineLevel="2" x14ac:dyDescent="0.25">
      <c r="A1678" t="s">
        <v>289</v>
      </c>
      <c r="B1678">
        <v>25.888999999999999</v>
      </c>
      <c r="C1678" s="129">
        <v>1912122</v>
      </c>
    </row>
    <row r="1679" spans="1:3" outlineLevel="2" x14ac:dyDescent="0.25">
      <c r="A1679" t="s">
        <v>289</v>
      </c>
      <c r="B1679">
        <v>53.798000000000002</v>
      </c>
      <c r="C1679" s="129">
        <v>3945638</v>
      </c>
    </row>
    <row r="1680" spans="1:3" outlineLevel="2" x14ac:dyDescent="0.25">
      <c r="A1680" t="s">
        <v>289</v>
      </c>
      <c r="B1680">
        <v>70.536000000000001</v>
      </c>
      <c r="C1680" s="129">
        <v>5153753</v>
      </c>
    </row>
    <row r="1681" spans="1:3" s="150" customFormat="1" outlineLevel="1" x14ac:dyDescent="0.25">
      <c r="A1681" s="130" t="s">
        <v>908</v>
      </c>
      <c r="B1681" s="150">
        <f>SUBTOTAL(9,B1676:B1680)</f>
        <v>215.71300000000002</v>
      </c>
      <c r="C1681" s="129">
        <f>SUBTOTAL(9,C1676:C1680)</f>
        <v>15825881</v>
      </c>
    </row>
    <row r="1682" spans="1:3" outlineLevel="2" x14ac:dyDescent="0.25">
      <c r="A1682" t="s">
        <v>528</v>
      </c>
      <c r="B1682">
        <v>20.068999999999999</v>
      </c>
      <c r="C1682" s="129">
        <v>280008</v>
      </c>
    </row>
    <row r="1683" spans="1:3" outlineLevel="2" x14ac:dyDescent="0.25">
      <c r="A1683" t="s">
        <v>528</v>
      </c>
      <c r="B1683">
        <v>25.245999999999999</v>
      </c>
      <c r="C1683" s="129">
        <v>349517</v>
      </c>
    </row>
    <row r="1684" spans="1:3" outlineLevel="2" x14ac:dyDescent="0.25">
      <c r="A1684" t="s">
        <v>528</v>
      </c>
      <c r="B1684">
        <v>28.356000000000002</v>
      </c>
      <c r="C1684" s="129">
        <v>383547</v>
      </c>
    </row>
    <row r="1685" spans="1:3" outlineLevel="2" x14ac:dyDescent="0.25">
      <c r="A1685" t="s">
        <v>528</v>
      </c>
      <c r="B1685">
        <v>109.598</v>
      </c>
      <c r="C1685" s="129">
        <v>1452320</v>
      </c>
    </row>
    <row r="1686" spans="1:3" outlineLevel="2" x14ac:dyDescent="0.25">
      <c r="A1686" t="s">
        <v>528</v>
      </c>
      <c r="B1686">
        <v>56.35</v>
      </c>
      <c r="C1686" s="129">
        <v>762803</v>
      </c>
    </row>
    <row r="1687" spans="1:3" s="150" customFormat="1" outlineLevel="1" x14ac:dyDescent="0.25">
      <c r="A1687" s="130" t="s">
        <v>909</v>
      </c>
      <c r="B1687" s="150">
        <f>SUBTOTAL(9,B1682:B1686)</f>
        <v>239.619</v>
      </c>
      <c r="C1687" s="129">
        <f>SUBTOTAL(9,C1682:C1686)</f>
        <v>3228195</v>
      </c>
    </row>
    <row r="1688" spans="1:3" outlineLevel="2" x14ac:dyDescent="0.25">
      <c r="A1688" t="s">
        <v>318</v>
      </c>
      <c r="B1688">
        <v>4.327</v>
      </c>
      <c r="C1688" s="129">
        <v>461353</v>
      </c>
    </row>
    <row r="1689" spans="1:3" outlineLevel="2" x14ac:dyDescent="0.25">
      <c r="A1689" t="s">
        <v>318</v>
      </c>
      <c r="B1689">
        <v>4.4829999999999997</v>
      </c>
      <c r="C1689" s="129">
        <v>476969</v>
      </c>
    </row>
    <row r="1690" spans="1:3" outlineLevel="2" x14ac:dyDescent="0.25">
      <c r="A1690" t="s">
        <v>318</v>
      </c>
      <c r="B1690">
        <v>4.827</v>
      </c>
      <c r="C1690" s="129">
        <v>507494</v>
      </c>
    </row>
    <row r="1691" spans="1:3" outlineLevel="2" x14ac:dyDescent="0.25">
      <c r="A1691" t="s">
        <v>318</v>
      </c>
      <c r="B1691">
        <v>8.1280000000000001</v>
      </c>
      <c r="C1691" s="129">
        <v>858065</v>
      </c>
    </row>
    <row r="1692" spans="1:3" outlineLevel="2" x14ac:dyDescent="0.25">
      <c r="A1692" t="s">
        <v>318</v>
      </c>
      <c r="B1692">
        <v>8.1259999999999994</v>
      </c>
      <c r="C1692" s="129">
        <v>845752</v>
      </c>
    </row>
    <row r="1693" spans="1:3" s="150" customFormat="1" outlineLevel="1" x14ac:dyDescent="0.25">
      <c r="A1693" s="130" t="s">
        <v>910</v>
      </c>
      <c r="B1693" s="150">
        <f>SUBTOTAL(9,B1688:B1692)</f>
        <v>29.890999999999998</v>
      </c>
      <c r="C1693" s="129">
        <f>SUBTOTAL(9,C1688:C1692)</f>
        <v>3149633</v>
      </c>
    </row>
    <row r="1694" spans="1:3" outlineLevel="2" x14ac:dyDescent="0.25">
      <c r="A1694" t="s">
        <v>25</v>
      </c>
      <c r="B1694">
        <v>1.264</v>
      </c>
      <c r="C1694" s="129">
        <v>151127</v>
      </c>
    </row>
    <row r="1695" spans="1:3" outlineLevel="2" x14ac:dyDescent="0.25">
      <c r="A1695" t="s">
        <v>25</v>
      </c>
      <c r="B1695">
        <v>1.1220000000000001</v>
      </c>
      <c r="C1695" s="129">
        <v>134255</v>
      </c>
    </row>
    <row r="1696" spans="1:3" outlineLevel="2" x14ac:dyDescent="0.25">
      <c r="A1696" t="s">
        <v>25</v>
      </c>
      <c r="B1696">
        <v>2.278</v>
      </c>
      <c r="C1696" s="129">
        <v>275658</v>
      </c>
    </row>
    <row r="1697" spans="1:3" outlineLevel="2" x14ac:dyDescent="0.25">
      <c r="A1697" t="s">
        <v>25</v>
      </c>
      <c r="B1697">
        <v>3.552</v>
      </c>
      <c r="C1697" s="129">
        <v>425258</v>
      </c>
    </row>
    <row r="1698" spans="1:3" outlineLevel="2" x14ac:dyDescent="0.25">
      <c r="A1698" t="s">
        <v>25</v>
      </c>
      <c r="B1698">
        <v>2.1259999999999999</v>
      </c>
      <c r="C1698" s="129">
        <v>255051</v>
      </c>
    </row>
    <row r="1699" spans="1:3" s="150" customFormat="1" outlineLevel="1" x14ac:dyDescent="0.25">
      <c r="A1699" s="130" t="s">
        <v>640</v>
      </c>
      <c r="B1699" s="150">
        <f>SUBTOTAL(9,B1694:B1698)</f>
        <v>10.341999999999999</v>
      </c>
      <c r="C1699" s="129">
        <f>SUBTOTAL(9,C1694:C1698)</f>
        <v>1241349</v>
      </c>
    </row>
    <row r="1700" spans="1:3" outlineLevel="2" x14ac:dyDescent="0.25">
      <c r="A1700" t="s">
        <v>290</v>
      </c>
      <c r="B1700">
        <v>47.585999999999999</v>
      </c>
      <c r="C1700" s="129">
        <v>2129540</v>
      </c>
    </row>
    <row r="1701" spans="1:3" outlineLevel="2" x14ac:dyDescent="0.25">
      <c r="A1701" t="s">
        <v>290</v>
      </c>
      <c r="B1701">
        <v>25.962</v>
      </c>
      <c r="C1701" s="129">
        <v>1159879</v>
      </c>
    </row>
    <row r="1702" spans="1:3" outlineLevel="2" x14ac:dyDescent="0.25">
      <c r="A1702" t="s">
        <v>290</v>
      </c>
      <c r="B1702">
        <v>38.975000000000001</v>
      </c>
      <c r="C1702" s="129">
        <v>1729703</v>
      </c>
    </row>
    <row r="1703" spans="1:3" outlineLevel="2" x14ac:dyDescent="0.25">
      <c r="A1703" t="s">
        <v>290</v>
      </c>
      <c r="B1703">
        <v>57.171999999999997</v>
      </c>
      <c r="C1703" s="129">
        <v>2496170</v>
      </c>
    </row>
    <row r="1704" spans="1:3" outlineLevel="2" x14ac:dyDescent="0.25">
      <c r="A1704" t="s">
        <v>290</v>
      </c>
      <c r="B1704">
        <v>51.984999999999999</v>
      </c>
      <c r="C1704" s="129">
        <v>2240041</v>
      </c>
    </row>
    <row r="1705" spans="1:3" s="150" customFormat="1" outlineLevel="1" x14ac:dyDescent="0.25">
      <c r="A1705" s="130" t="s">
        <v>911</v>
      </c>
      <c r="B1705" s="150">
        <f>SUBTOTAL(9,B1700:B1704)</f>
        <v>221.68</v>
      </c>
      <c r="C1705" s="129">
        <f>SUBTOTAL(9,C1700:C1704)</f>
        <v>9755333</v>
      </c>
    </row>
    <row r="1706" spans="1:3" outlineLevel="2" x14ac:dyDescent="0.25">
      <c r="A1706" t="s">
        <v>319</v>
      </c>
      <c r="B1706">
        <v>3.8279999999999998</v>
      </c>
      <c r="C1706" s="129">
        <v>301601</v>
      </c>
    </row>
    <row r="1707" spans="1:3" outlineLevel="2" x14ac:dyDescent="0.25">
      <c r="A1707" t="s">
        <v>319</v>
      </c>
      <c r="B1707">
        <v>4.5990000000000002</v>
      </c>
      <c r="C1707" s="129">
        <v>361769</v>
      </c>
    </row>
    <row r="1708" spans="1:3" outlineLevel="2" x14ac:dyDescent="0.25">
      <c r="A1708" t="s">
        <v>319</v>
      </c>
      <c r="B1708">
        <v>6.8209999999999997</v>
      </c>
      <c r="C1708" s="129">
        <v>534919</v>
      </c>
    </row>
    <row r="1709" spans="1:3" outlineLevel="2" x14ac:dyDescent="0.25">
      <c r="A1709" t="s">
        <v>319</v>
      </c>
      <c r="B1709">
        <v>12.699</v>
      </c>
      <c r="C1709" s="129">
        <v>989035</v>
      </c>
    </row>
    <row r="1710" spans="1:3" outlineLevel="2" x14ac:dyDescent="0.25">
      <c r="A1710" t="s">
        <v>319</v>
      </c>
      <c r="B1710">
        <v>4.7960000000000003</v>
      </c>
      <c r="C1710" s="129">
        <v>361265</v>
      </c>
    </row>
    <row r="1711" spans="1:3" s="150" customFormat="1" outlineLevel="1" x14ac:dyDescent="0.25">
      <c r="A1711" s="130" t="s">
        <v>912</v>
      </c>
      <c r="B1711" s="150">
        <f>SUBTOTAL(9,B1706:B1710)</f>
        <v>32.743000000000002</v>
      </c>
      <c r="C1711" s="129">
        <f>SUBTOTAL(9,C1706:C1710)</f>
        <v>2548589</v>
      </c>
    </row>
    <row r="1712" spans="1:3" outlineLevel="2" x14ac:dyDescent="0.25">
      <c r="A1712" t="s">
        <v>507</v>
      </c>
      <c r="B1712">
        <v>31.559000000000001</v>
      </c>
      <c r="C1712" s="129">
        <v>452791</v>
      </c>
    </row>
    <row r="1713" spans="1:3" outlineLevel="2" x14ac:dyDescent="0.25">
      <c r="A1713" t="s">
        <v>507</v>
      </c>
      <c r="B1713">
        <v>26.413</v>
      </c>
      <c r="C1713" s="129">
        <v>375202</v>
      </c>
    </row>
    <row r="1714" spans="1:3" outlineLevel="2" x14ac:dyDescent="0.25">
      <c r="A1714" t="s">
        <v>507</v>
      </c>
      <c r="B1714">
        <v>40.430999999999997</v>
      </c>
      <c r="C1714" s="129">
        <v>580226</v>
      </c>
    </row>
    <row r="1715" spans="1:3" outlineLevel="2" x14ac:dyDescent="0.25">
      <c r="A1715" t="s">
        <v>507</v>
      </c>
      <c r="B1715">
        <v>20.658999999999999</v>
      </c>
      <c r="C1715" s="129">
        <v>304140</v>
      </c>
    </row>
    <row r="1716" spans="1:3" outlineLevel="2" x14ac:dyDescent="0.25">
      <c r="A1716" t="s">
        <v>507</v>
      </c>
      <c r="B1716">
        <v>29.111999999999998</v>
      </c>
      <c r="C1716" s="129">
        <v>428689</v>
      </c>
    </row>
    <row r="1717" spans="1:3" s="150" customFormat="1" outlineLevel="1" x14ac:dyDescent="0.25">
      <c r="A1717" s="130" t="s">
        <v>913</v>
      </c>
      <c r="B1717" s="150">
        <f>SUBTOTAL(9,B1712:B1716)</f>
        <v>148.17399999999998</v>
      </c>
      <c r="C1717" s="129">
        <f>SUBTOTAL(9,C1712:C1716)</f>
        <v>2141048</v>
      </c>
    </row>
    <row r="1718" spans="1:3" outlineLevel="2" x14ac:dyDescent="0.25">
      <c r="A1718" t="s">
        <v>508</v>
      </c>
      <c r="B1718">
        <v>4.4450000000000003</v>
      </c>
      <c r="C1718" s="129">
        <v>68755</v>
      </c>
    </row>
    <row r="1719" spans="1:3" outlineLevel="2" x14ac:dyDescent="0.25">
      <c r="A1719" t="s">
        <v>508</v>
      </c>
      <c r="B1719">
        <v>5.3419999999999996</v>
      </c>
      <c r="C1719" s="129">
        <v>82571</v>
      </c>
    </row>
    <row r="1720" spans="1:3" outlineLevel="2" x14ac:dyDescent="0.25">
      <c r="A1720" t="s">
        <v>508</v>
      </c>
      <c r="B1720">
        <v>2.4590000000000001</v>
      </c>
      <c r="C1720" s="129">
        <v>37788</v>
      </c>
    </row>
    <row r="1721" spans="1:3" outlineLevel="2" x14ac:dyDescent="0.25">
      <c r="A1721" t="s">
        <v>508</v>
      </c>
      <c r="B1721">
        <v>4.8819999999999997</v>
      </c>
      <c r="C1721" s="129">
        <v>75163</v>
      </c>
    </row>
    <row r="1722" spans="1:3" outlineLevel="2" x14ac:dyDescent="0.25">
      <c r="A1722" t="s">
        <v>508</v>
      </c>
      <c r="B1722">
        <v>2.8279999999999998</v>
      </c>
      <c r="C1722" s="129">
        <v>43752</v>
      </c>
    </row>
    <row r="1723" spans="1:3" s="150" customFormat="1" outlineLevel="1" x14ac:dyDescent="0.25">
      <c r="A1723" s="130" t="s">
        <v>914</v>
      </c>
      <c r="B1723" s="150">
        <f>SUBTOTAL(9,B1718:B1722)</f>
        <v>19.956</v>
      </c>
      <c r="C1723" s="129">
        <f>SUBTOTAL(9,C1718:C1722)</f>
        <v>308029</v>
      </c>
    </row>
    <row r="1724" spans="1:3" outlineLevel="2" x14ac:dyDescent="0.25">
      <c r="A1724" t="s">
        <v>436</v>
      </c>
      <c r="B1724">
        <v>3.657</v>
      </c>
      <c r="C1724" s="129">
        <v>164758</v>
      </c>
    </row>
    <row r="1725" spans="1:3" outlineLevel="2" x14ac:dyDescent="0.25">
      <c r="A1725" t="s">
        <v>436</v>
      </c>
      <c r="B1725">
        <v>2.0129999999999999</v>
      </c>
      <c r="C1725" s="129">
        <v>91735</v>
      </c>
    </row>
    <row r="1726" spans="1:3" outlineLevel="2" x14ac:dyDescent="0.25">
      <c r="A1726" t="s">
        <v>436</v>
      </c>
      <c r="B1726">
        <v>4.7539999999999996</v>
      </c>
      <c r="C1726" s="129">
        <v>217180</v>
      </c>
    </row>
    <row r="1727" spans="1:3" outlineLevel="2" x14ac:dyDescent="0.25">
      <c r="A1727" t="s">
        <v>436</v>
      </c>
      <c r="B1727">
        <v>3.214</v>
      </c>
      <c r="C1727" s="129">
        <v>146200</v>
      </c>
    </row>
    <row r="1728" spans="1:3" outlineLevel="2" x14ac:dyDescent="0.25">
      <c r="A1728" t="s">
        <v>436</v>
      </c>
      <c r="B1728">
        <v>3.96</v>
      </c>
      <c r="C1728" s="129">
        <v>179191</v>
      </c>
    </row>
    <row r="1729" spans="1:3" s="150" customFormat="1" outlineLevel="1" x14ac:dyDescent="0.25">
      <c r="A1729" s="130" t="s">
        <v>915</v>
      </c>
      <c r="B1729" s="150">
        <f>SUBTOTAL(9,B1724:B1728)</f>
        <v>17.597999999999999</v>
      </c>
      <c r="C1729" s="129">
        <f>SUBTOTAL(9,C1724:C1728)</f>
        <v>799064</v>
      </c>
    </row>
    <row r="1730" spans="1:3" outlineLevel="2" x14ac:dyDescent="0.25">
      <c r="A1730" t="s">
        <v>509</v>
      </c>
      <c r="B1730">
        <v>9.0079999999999991</v>
      </c>
      <c r="C1730" s="129">
        <v>79941</v>
      </c>
    </row>
    <row r="1731" spans="1:3" outlineLevel="2" x14ac:dyDescent="0.25">
      <c r="A1731" t="s">
        <v>509</v>
      </c>
      <c r="B1731">
        <v>9.0790000000000006</v>
      </c>
      <c r="C1731" s="129">
        <v>79065</v>
      </c>
    </row>
    <row r="1732" spans="1:3" outlineLevel="2" x14ac:dyDescent="0.25">
      <c r="A1732" t="s">
        <v>509</v>
      </c>
      <c r="B1732">
        <v>11.138999999999999</v>
      </c>
      <c r="C1732" s="129">
        <v>99042</v>
      </c>
    </row>
    <row r="1733" spans="1:3" outlineLevel="2" x14ac:dyDescent="0.25">
      <c r="A1733" t="s">
        <v>509</v>
      </c>
      <c r="B1733">
        <v>5.6959999999999997</v>
      </c>
      <c r="C1733" s="129">
        <v>51148</v>
      </c>
    </row>
    <row r="1734" spans="1:3" outlineLevel="2" x14ac:dyDescent="0.25">
      <c r="A1734" t="s">
        <v>509</v>
      </c>
      <c r="B1734">
        <v>6.2460000000000004</v>
      </c>
      <c r="C1734" s="129">
        <v>55028</v>
      </c>
    </row>
    <row r="1735" spans="1:3" s="150" customFormat="1" outlineLevel="1" x14ac:dyDescent="0.25">
      <c r="A1735" s="130" t="s">
        <v>916</v>
      </c>
      <c r="B1735" s="150">
        <f>SUBTOTAL(9,B1730:B1734)</f>
        <v>41.167999999999999</v>
      </c>
      <c r="C1735" s="129">
        <f>SUBTOTAL(9,C1730:C1734)</f>
        <v>364224</v>
      </c>
    </row>
    <row r="1736" spans="1:3" outlineLevel="2" x14ac:dyDescent="0.25">
      <c r="A1736" t="s">
        <v>510</v>
      </c>
      <c r="B1736">
        <v>57.820999999999998</v>
      </c>
      <c r="C1736" s="129">
        <v>298314</v>
      </c>
    </row>
    <row r="1737" spans="1:3" outlineLevel="2" x14ac:dyDescent="0.25">
      <c r="A1737" t="s">
        <v>510</v>
      </c>
      <c r="B1737">
        <v>40.768999999999998</v>
      </c>
      <c r="C1737" s="129">
        <v>211190</v>
      </c>
    </row>
    <row r="1738" spans="1:3" outlineLevel="2" x14ac:dyDescent="0.25">
      <c r="A1738" t="s">
        <v>510</v>
      </c>
      <c r="B1738">
        <v>0.68300000000000005</v>
      </c>
      <c r="C1738" s="129">
        <v>3623</v>
      </c>
    </row>
    <row r="1739" spans="1:3" outlineLevel="2" x14ac:dyDescent="0.25">
      <c r="A1739" t="s">
        <v>510</v>
      </c>
      <c r="B1739">
        <v>1.115</v>
      </c>
      <c r="C1739" s="129">
        <v>5965</v>
      </c>
    </row>
    <row r="1740" spans="1:3" outlineLevel="2" x14ac:dyDescent="0.25">
      <c r="A1740" t="s">
        <v>510</v>
      </c>
      <c r="B1740">
        <v>2.2690000000000001</v>
      </c>
      <c r="C1740" s="129">
        <v>11963</v>
      </c>
    </row>
    <row r="1741" spans="1:3" s="150" customFormat="1" outlineLevel="1" x14ac:dyDescent="0.25">
      <c r="A1741" s="130" t="s">
        <v>917</v>
      </c>
      <c r="B1741" s="150">
        <f>SUBTOTAL(9,B1736:B1740)</f>
        <v>102.65700000000001</v>
      </c>
      <c r="C1741" s="129">
        <f>SUBTOTAL(9,C1736:C1740)</f>
        <v>531055</v>
      </c>
    </row>
    <row r="1742" spans="1:3" outlineLevel="2" x14ac:dyDescent="0.25">
      <c r="A1742" t="s">
        <v>437</v>
      </c>
      <c r="B1742">
        <v>60.975000000000001</v>
      </c>
      <c r="C1742" s="129">
        <v>1101670</v>
      </c>
    </row>
    <row r="1743" spans="1:3" outlineLevel="2" x14ac:dyDescent="0.25">
      <c r="A1743" t="s">
        <v>437</v>
      </c>
      <c r="B1743">
        <v>40.529000000000003</v>
      </c>
      <c r="C1743" s="129">
        <v>739339</v>
      </c>
    </row>
    <row r="1744" spans="1:3" outlineLevel="2" x14ac:dyDescent="0.25">
      <c r="A1744" t="s">
        <v>437</v>
      </c>
      <c r="B1744">
        <v>53.462000000000003</v>
      </c>
      <c r="C1744" s="129">
        <v>974069</v>
      </c>
    </row>
    <row r="1745" spans="1:3" outlineLevel="2" x14ac:dyDescent="0.25">
      <c r="A1745" t="s">
        <v>437</v>
      </c>
      <c r="B1745">
        <v>63.037999999999997</v>
      </c>
      <c r="C1745" s="129">
        <v>1152801</v>
      </c>
    </row>
    <row r="1746" spans="1:3" outlineLevel="2" x14ac:dyDescent="0.25">
      <c r="A1746" t="s">
        <v>437</v>
      </c>
      <c r="B1746">
        <v>47.064</v>
      </c>
      <c r="C1746" s="129">
        <v>853784</v>
      </c>
    </row>
    <row r="1747" spans="1:3" s="150" customFormat="1" outlineLevel="1" x14ac:dyDescent="0.25">
      <c r="A1747" s="130" t="s">
        <v>918</v>
      </c>
      <c r="B1747" s="150">
        <f>SUBTOTAL(9,B1742:B1746)</f>
        <v>265.06800000000004</v>
      </c>
      <c r="C1747" s="129">
        <f>SUBTOTAL(9,C1742:C1746)</f>
        <v>4821663</v>
      </c>
    </row>
    <row r="1748" spans="1:3" outlineLevel="2" x14ac:dyDescent="0.25">
      <c r="A1748" t="s">
        <v>291</v>
      </c>
      <c r="B1748">
        <v>0.39400000000000002</v>
      </c>
      <c r="C1748" s="129">
        <v>15951</v>
      </c>
    </row>
    <row r="1749" spans="1:3" outlineLevel="2" x14ac:dyDescent="0.25">
      <c r="A1749" t="s">
        <v>291</v>
      </c>
      <c r="B1749">
        <v>3.0459999999999998</v>
      </c>
      <c r="C1749" s="129">
        <v>123593</v>
      </c>
    </row>
    <row r="1750" spans="1:3" outlineLevel="2" x14ac:dyDescent="0.25">
      <c r="A1750" t="s">
        <v>291</v>
      </c>
      <c r="B1750">
        <v>1.3859999999999999</v>
      </c>
      <c r="C1750" s="129">
        <v>55397</v>
      </c>
    </row>
    <row r="1751" spans="1:3" outlineLevel="2" x14ac:dyDescent="0.25">
      <c r="A1751" t="s">
        <v>291</v>
      </c>
      <c r="B1751">
        <v>3.8660000000000001</v>
      </c>
      <c r="C1751" s="129">
        <v>152588</v>
      </c>
    </row>
    <row r="1752" spans="1:3" outlineLevel="2" x14ac:dyDescent="0.25">
      <c r="A1752" t="s">
        <v>291</v>
      </c>
      <c r="B1752">
        <v>5.43</v>
      </c>
      <c r="C1752" s="129">
        <v>216705</v>
      </c>
    </row>
    <row r="1753" spans="1:3" s="150" customFormat="1" outlineLevel="1" x14ac:dyDescent="0.25">
      <c r="A1753" s="130" t="s">
        <v>919</v>
      </c>
      <c r="B1753" s="150">
        <f>SUBTOTAL(9,B1748:B1752)</f>
        <v>14.122</v>
      </c>
      <c r="C1753" s="129">
        <f>SUBTOTAL(9,C1748:C1752)</f>
        <v>564234</v>
      </c>
    </row>
    <row r="1754" spans="1:3" outlineLevel="2" x14ac:dyDescent="0.25">
      <c r="A1754" t="s">
        <v>511</v>
      </c>
      <c r="B1754">
        <v>35.311</v>
      </c>
      <c r="C1754" s="129">
        <v>797286</v>
      </c>
    </row>
    <row r="1755" spans="1:3" outlineLevel="2" x14ac:dyDescent="0.25">
      <c r="A1755" t="s">
        <v>511</v>
      </c>
      <c r="B1755">
        <v>75.367999999999995</v>
      </c>
      <c r="C1755" s="129">
        <v>1718099</v>
      </c>
    </row>
    <row r="1756" spans="1:3" outlineLevel="2" x14ac:dyDescent="0.25">
      <c r="A1756" t="s">
        <v>511</v>
      </c>
      <c r="B1756">
        <v>0</v>
      </c>
      <c r="C1756">
        <v>0</v>
      </c>
    </row>
    <row r="1757" spans="1:3" outlineLevel="2" x14ac:dyDescent="0.25">
      <c r="A1757" t="s">
        <v>511</v>
      </c>
      <c r="B1757">
        <v>35.656999999999996</v>
      </c>
      <c r="C1757" s="129">
        <v>833483</v>
      </c>
    </row>
    <row r="1758" spans="1:3" outlineLevel="2" x14ac:dyDescent="0.25">
      <c r="A1758" t="s">
        <v>511</v>
      </c>
      <c r="B1758">
        <v>22.82</v>
      </c>
      <c r="C1758" s="129">
        <v>508142</v>
      </c>
    </row>
    <row r="1759" spans="1:3" s="150" customFormat="1" outlineLevel="1" x14ac:dyDescent="0.25">
      <c r="A1759" s="130" t="s">
        <v>920</v>
      </c>
      <c r="B1759" s="150">
        <f>SUBTOTAL(9,B1754:B1758)</f>
        <v>169.15600000000001</v>
      </c>
      <c r="C1759" s="129">
        <f>SUBTOTAL(9,C1754:C1758)</f>
        <v>3857010</v>
      </c>
    </row>
    <row r="1760" spans="1:3" outlineLevel="2" x14ac:dyDescent="0.25">
      <c r="A1760" t="s">
        <v>354</v>
      </c>
      <c r="B1760">
        <v>51.238999999999997</v>
      </c>
      <c r="C1760" s="129">
        <v>1003716</v>
      </c>
    </row>
    <row r="1761" spans="1:3" outlineLevel="2" x14ac:dyDescent="0.25">
      <c r="A1761" t="s">
        <v>354</v>
      </c>
      <c r="B1761">
        <v>14.999000000000001</v>
      </c>
      <c r="C1761" s="129">
        <v>302510</v>
      </c>
    </row>
    <row r="1762" spans="1:3" outlineLevel="2" x14ac:dyDescent="0.25">
      <c r="A1762" t="s">
        <v>354</v>
      </c>
      <c r="B1762">
        <v>21.471</v>
      </c>
      <c r="C1762" s="129">
        <v>433887</v>
      </c>
    </row>
    <row r="1763" spans="1:3" outlineLevel="2" x14ac:dyDescent="0.25">
      <c r="A1763" t="s">
        <v>354</v>
      </c>
      <c r="B1763">
        <v>20.748000000000001</v>
      </c>
      <c r="C1763" s="129">
        <v>421930</v>
      </c>
    </row>
    <row r="1764" spans="1:3" outlineLevel="2" x14ac:dyDescent="0.25">
      <c r="A1764" t="s">
        <v>354</v>
      </c>
      <c r="B1764">
        <v>10.11</v>
      </c>
      <c r="C1764" s="129">
        <v>205197</v>
      </c>
    </row>
    <row r="1765" spans="1:3" s="150" customFormat="1" outlineLevel="1" x14ac:dyDescent="0.25">
      <c r="A1765" s="130" t="s">
        <v>921</v>
      </c>
      <c r="B1765" s="150">
        <f>SUBTOTAL(9,B1760:B1764)</f>
        <v>118.56700000000001</v>
      </c>
      <c r="C1765" s="129">
        <f>SUBTOTAL(9,C1760:C1764)</f>
        <v>2367240</v>
      </c>
    </row>
    <row r="1766" spans="1:3" outlineLevel="2" x14ac:dyDescent="0.25">
      <c r="A1766" t="s">
        <v>438</v>
      </c>
      <c r="B1766">
        <v>49.444000000000003</v>
      </c>
      <c r="C1766" s="129">
        <v>1656297</v>
      </c>
    </row>
    <row r="1767" spans="1:3" outlineLevel="2" x14ac:dyDescent="0.25">
      <c r="A1767" t="s">
        <v>438</v>
      </c>
      <c r="B1767">
        <v>35.139000000000003</v>
      </c>
      <c r="C1767" s="129">
        <v>1203000</v>
      </c>
    </row>
    <row r="1768" spans="1:3" outlineLevel="2" x14ac:dyDescent="0.25">
      <c r="A1768" t="s">
        <v>438</v>
      </c>
      <c r="B1768">
        <v>27.855</v>
      </c>
      <c r="C1768" s="129">
        <v>957519</v>
      </c>
    </row>
    <row r="1769" spans="1:3" outlineLevel="2" x14ac:dyDescent="0.25">
      <c r="A1769" t="s">
        <v>438</v>
      </c>
      <c r="B1769">
        <v>33.793999999999997</v>
      </c>
      <c r="C1769" s="129">
        <v>1183649</v>
      </c>
    </row>
    <row r="1770" spans="1:3" outlineLevel="2" x14ac:dyDescent="0.25">
      <c r="A1770" t="s">
        <v>438</v>
      </c>
      <c r="B1770">
        <v>38.436</v>
      </c>
      <c r="C1770" s="129">
        <v>1337716</v>
      </c>
    </row>
    <row r="1771" spans="1:3" s="150" customFormat="1" outlineLevel="1" x14ac:dyDescent="0.25">
      <c r="A1771" s="130" t="s">
        <v>922</v>
      </c>
      <c r="B1771" s="150">
        <f>SUBTOTAL(9,B1766:B1770)</f>
        <v>184.66800000000001</v>
      </c>
      <c r="C1771" s="129">
        <f>SUBTOTAL(9,C1766:C1770)</f>
        <v>6338181</v>
      </c>
    </row>
    <row r="1772" spans="1:3" outlineLevel="2" x14ac:dyDescent="0.25">
      <c r="A1772" t="s">
        <v>545</v>
      </c>
      <c r="B1772">
        <v>201.374</v>
      </c>
      <c r="C1772" s="129">
        <v>695846</v>
      </c>
    </row>
    <row r="1773" spans="1:3" outlineLevel="2" x14ac:dyDescent="0.25">
      <c r="A1773" t="s">
        <v>545</v>
      </c>
      <c r="B1773">
        <v>178.68899999999999</v>
      </c>
      <c r="C1773" s="129">
        <v>657810</v>
      </c>
    </row>
    <row r="1774" spans="1:3" outlineLevel="2" x14ac:dyDescent="0.25">
      <c r="A1774" t="s">
        <v>545</v>
      </c>
      <c r="B1774">
        <v>59.811</v>
      </c>
      <c r="C1774" s="129">
        <v>238420</v>
      </c>
    </row>
    <row r="1775" spans="1:3" outlineLevel="2" x14ac:dyDescent="0.25">
      <c r="A1775" t="s">
        <v>545</v>
      </c>
      <c r="B1775">
        <v>41.996000000000002</v>
      </c>
      <c r="C1775" s="129">
        <v>172442</v>
      </c>
    </row>
    <row r="1776" spans="1:3" outlineLevel="2" x14ac:dyDescent="0.25">
      <c r="A1776" t="s">
        <v>545</v>
      </c>
      <c r="B1776">
        <v>29.44</v>
      </c>
      <c r="C1776" s="129">
        <v>119415</v>
      </c>
    </row>
    <row r="1777" spans="1:3" s="150" customFormat="1" outlineLevel="1" x14ac:dyDescent="0.25">
      <c r="A1777" s="130" t="s">
        <v>923</v>
      </c>
      <c r="B1777" s="150">
        <f>SUBTOTAL(9,B1772:B1776)</f>
        <v>511.30999999999995</v>
      </c>
      <c r="C1777" s="129">
        <f>SUBTOTAL(9,C1772:C1776)</f>
        <v>1883933</v>
      </c>
    </row>
    <row r="1778" spans="1:3" outlineLevel="2" x14ac:dyDescent="0.25">
      <c r="A1778" t="s">
        <v>439</v>
      </c>
      <c r="B1778">
        <v>10.715</v>
      </c>
      <c r="C1778" s="129">
        <v>35840</v>
      </c>
    </row>
    <row r="1779" spans="1:3" outlineLevel="2" x14ac:dyDescent="0.25">
      <c r="A1779" t="s">
        <v>439</v>
      </c>
      <c r="B1779">
        <v>19.021000000000001</v>
      </c>
      <c r="C1779" s="129">
        <v>65867</v>
      </c>
    </row>
    <row r="1780" spans="1:3" outlineLevel="2" x14ac:dyDescent="0.25">
      <c r="A1780" t="s">
        <v>439</v>
      </c>
      <c r="B1780">
        <v>13.893000000000001</v>
      </c>
      <c r="C1780" s="129">
        <v>47471</v>
      </c>
    </row>
    <row r="1781" spans="1:3" outlineLevel="2" x14ac:dyDescent="0.25">
      <c r="A1781" t="s">
        <v>439</v>
      </c>
      <c r="B1781">
        <v>17.143999999999998</v>
      </c>
      <c r="C1781" s="129">
        <v>56788</v>
      </c>
    </row>
    <row r="1782" spans="1:3" outlineLevel="2" x14ac:dyDescent="0.25">
      <c r="A1782" t="s">
        <v>439</v>
      </c>
      <c r="B1782">
        <v>32.750999999999998</v>
      </c>
      <c r="C1782" s="129">
        <v>104473</v>
      </c>
    </row>
    <row r="1783" spans="1:3" s="150" customFormat="1" outlineLevel="1" x14ac:dyDescent="0.25">
      <c r="A1783" s="130" t="s">
        <v>924</v>
      </c>
      <c r="B1783" s="150">
        <f>SUBTOTAL(9,B1778:B1782)</f>
        <v>93.524000000000001</v>
      </c>
      <c r="C1783" s="129">
        <f>SUBTOTAL(9,C1778:C1782)</f>
        <v>310439</v>
      </c>
    </row>
    <row r="1784" spans="1:3" outlineLevel="2" x14ac:dyDescent="0.25">
      <c r="A1784" t="s">
        <v>389</v>
      </c>
      <c r="B1784">
        <v>121.13</v>
      </c>
      <c r="C1784" s="129">
        <v>2939453</v>
      </c>
    </row>
    <row r="1785" spans="1:3" outlineLevel="2" x14ac:dyDescent="0.25">
      <c r="A1785" t="s">
        <v>389</v>
      </c>
      <c r="B1785">
        <v>32.752000000000002</v>
      </c>
      <c r="C1785" s="129">
        <v>833642</v>
      </c>
    </row>
    <row r="1786" spans="1:3" outlineLevel="2" x14ac:dyDescent="0.25">
      <c r="A1786" t="s">
        <v>389</v>
      </c>
      <c r="B1786">
        <v>41.112000000000002</v>
      </c>
      <c r="C1786" s="129">
        <v>1042440</v>
      </c>
    </row>
    <row r="1787" spans="1:3" outlineLevel="2" x14ac:dyDescent="0.25">
      <c r="A1787" t="s">
        <v>389</v>
      </c>
      <c r="B1787">
        <v>63.578000000000003</v>
      </c>
      <c r="C1787" s="129">
        <v>1585821</v>
      </c>
    </row>
    <row r="1788" spans="1:3" outlineLevel="2" x14ac:dyDescent="0.25">
      <c r="A1788" t="s">
        <v>389</v>
      </c>
      <c r="B1788">
        <v>86.370999999999995</v>
      </c>
      <c r="C1788" s="129">
        <v>2219026</v>
      </c>
    </row>
    <row r="1789" spans="1:3" s="150" customFormat="1" outlineLevel="1" x14ac:dyDescent="0.25">
      <c r="A1789" s="130" t="s">
        <v>925</v>
      </c>
      <c r="B1789" s="150">
        <f>SUBTOTAL(9,B1784:B1788)</f>
        <v>344.94299999999998</v>
      </c>
      <c r="C1789" s="129">
        <f>SUBTOTAL(9,C1784:C1788)</f>
        <v>8620382</v>
      </c>
    </row>
    <row r="1790" spans="1:3" outlineLevel="2" x14ac:dyDescent="0.25">
      <c r="A1790" t="s">
        <v>355</v>
      </c>
      <c r="B1790">
        <v>2.4670000000000001</v>
      </c>
      <c r="C1790" s="129">
        <v>18648</v>
      </c>
    </row>
    <row r="1791" spans="1:3" outlineLevel="2" x14ac:dyDescent="0.25">
      <c r="A1791" t="s">
        <v>355</v>
      </c>
      <c r="B1791">
        <v>3.5049999999999999</v>
      </c>
      <c r="C1791" s="129">
        <v>26771</v>
      </c>
    </row>
    <row r="1792" spans="1:3" outlineLevel="2" x14ac:dyDescent="0.25">
      <c r="A1792" t="s">
        <v>355</v>
      </c>
      <c r="B1792">
        <v>2.1869999999999998</v>
      </c>
      <c r="C1792" s="129">
        <v>16807</v>
      </c>
    </row>
    <row r="1793" spans="1:3" outlineLevel="2" x14ac:dyDescent="0.25">
      <c r="A1793" t="s">
        <v>355</v>
      </c>
      <c r="B1793">
        <v>2.0859999999999999</v>
      </c>
      <c r="C1793" s="129">
        <v>15871</v>
      </c>
    </row>
    <row r="1794" spans="1:3" outlineLevel="2" x14ac:dyDescent="0.25">
      <c r="A1794" t="s">
        <v>355</v>
      </c>
      <c r="B1794">
        <v>1.5489999999999999</v>
      </c>
      <c r="C1794" s="129">
        <v>11518</v>
      </c>
    </row>
    <row r="1795" spans="1:3" s="150" customFormat="1" outlineLevel="1" x14ac:dyDescent="0.25">
      <c r="A1795" s="130" t="s">
        <v>926</v>
      </c>
      <c r="B1795" s="150">
        <f>SUBTOTAL(9,B1790:B1794)</f>
        <v>11.793999999999999</v>
      </c>
      <c r="C1795" s="129">
        <f>SUBTOTAL(9,C1790:C1794)</f>
        <v>89615</v>
      </c>
    </row>
    <row r="1796" spans="1:3" outlineLevel="2" x14ac:dyDescent="0.25">
      <c r="A1796" t="s">
        <v>546</v>
      </c>
      <c r="B1796">
        <v>74.873999999999995</v>
      </c>
      <c r="C1796" s="129">
        <v>1695515</v>
      </c>
    </row>
    <row r="1797" spans="1:3" outlineLevel="2" x14ac:dyDescent="0.25">
      <c r="A1797" t="s">
        <v>546</v>
      </c>
      <c r="B1797">
        <v>35.954000000000001</v>
      </c>
      <c r="C1797" s="129">
        <v>847359</v>
      </c>
    </row>
    <row r="1798" spans="1:3" outlineLevel="2" x14ac:dyDescent="0.25">
      <c r="A1798" t="s">
        <v>546</v>
      </c>
      <c r="B1798">
        <v>10.127000000000001</v>
      </c>
      <c r="C1798" s="129">
        <v>244345</v>
      </c>
    </row>
    <row r="1799" spans="1:3" outlineLevel="2" x14ac:dyDescent="0.25">
      <c r="A1799" t="s">
        <v>546</v>
      </c>
      <c r="B1799">
        <v>17.047000000000001</v>
      </c>
      <c r="C1799" s="129">
        <v>412299</v>
      </c>
    </row>
    <row r="1800" spans="1:3" outlineLevel="2" x14ac:dyDescent="0.25">
      <c r="A1800" t="s">
        <v>546</v>
      </c>
      <c r="B1800">
        <v>18.434000000000001</v>
      </c>
      <c r="C1800" s="129">
        <v>448389</v>
      </c>
    </row>
    <row r="1801" spans="1:3" s="150" customFormat="1" outlineLevel="1" x14ac:dyDescent="0.25">
      <c r="A1801" s="130" t="s">
        <v>927</v>
      </c>
      <c r="B1801" s="150">
        <f>SUBTOTAL(9,B1796:B1800)</f>
        <v>156.43600000000001</v>
      </c>
      <c r="C1801" s="129">
        <f>SUBTOTAL(9,C1796:C1800)</f>
        <v>3647907</v>
      </c>
    </row>
    <row r="1802" spans="1:3" outlineLevel="2" x14ac:dyDescent="0.25">
      <c r="A1802" t="s">
        <v>574</v>
      </c>
      <c r="B1802">
        <v>5.4729999999999999</v>
      </c>
      <c r="C1802" s="129">
        <v>1210</v>
      </c>
    </row>
    <row r="1803" spans="1:3" outlineLevel="2" x14ac:dyDescent="0.25">
      <c r="A1803" t="s">
        <v>574</v>
      </c>
      <c r="B1803">
        <v>1.63</v>
      </c>
      <c r="C1803">
        <v>361</v>
      </c>
    </row>
    <row r="1804" spans="1:3" outlineLevel="2" x14ac:dyDescent="0.25">
      <c r="A1804" t="s">
        <v>574</v>
      </c>
      <c r="B1804">
        <v>3.7330000000000001</v>
      </c>
      <c r="C1804">
        <v>826</v>
      </c>
    </row>
    <row r="1805" spans="1:3" outlineLevel="2" x14ac:dyDescent="0.25">
      <c r="A1805" t="s">
        <v>574</v>
      </c>
      <c r="B1805">
        <v>5.31</v>
      </c>
      <c r="C1805" s="129">
        <v>1178</v>
      </c>
    </row>
    <row r="1806" spans="1:3" outlineLevel="2" x14ac:dyDescent="0.25">
      <c r="A1806" t="s">
        <v>574</v>
      </c>
      <c r="B1806">
        <v>2.7010000000000001</v>
      </c>
      <c r="C1806">
        <v>600</v>
      </c>
    </row>
    <row r="1807" spans="1:3" s="150" customFormat="1" outlineLevel="1" x14ac:dyDescent="0.25">
      <c r="A1807" s="130" t="s">
        <v>928</v>
      </c>
      <c r="B1807" s="150">
        <f>SUBTOTAL(9,B1802:B1806)</f>
        <v>18.847000000000001</v>
      </c>
      <c r="C1807" s="150">
        <f>SUBTOTAL(9,C1802:C1806)</f>
        <v>4175</v>
      </c>
    </row>
    <row r="1808" spans="1:3" outlineLevel="2" x14ac:dyDescent="0.25">
      <c r="A1808" t="s">
        <v>440</v>
      </c>
      <c r="B1808">
        <v>10.747999999999999</v>
      </c>
      <c r="C1808" s="129">
        <v>974147</v>
      </c>
    </row>
    <row r="1809" spans="1:3" outlineLevel="2" x14ac:dyDescent="0.25">
      <c r="A1809" t="s">
        <v>440</v>
      </c>
      <c r="B1809">
        <v>4.7569999999999997</v>
      </c>
      <c r="C1809" s="129">
        <v>438269</v>
      </c>
    </row>
    <row r="1810" spans="1:3" outlineLevel="2" x14ac:dyDescent="0.25">
      <c r="A1810" t="s">
        <v>440</v>
      </c>
      <c r="B1810">
        <v>5.6619999999999999</v>
      </c>
      <c r="C1810" s="129">
        <v>521764</v>
      </c>
    </row>
    <row r="1811" spans="1:3" outlineLevel="2" x14ac:dyDescent="0.25">
      <c r="A1811" t="s">
        <v>440</v>
      </c>
      <c r="B1811">
        <v>6.0250000000000004</v>
      </c>
      <c r="C1811" s="129">
        <v>559207</v>
      </c>
    </row>
    <row r="1812" spans="1:3" outlineLevel="2" x14ac:dyDescent="0.25">
      <c r="A1812" t="s">
        <v>440</v>
      </c>
      <c r="B1812">
        <v>9.4559999999999995</v>
      </c>
      <c r="C1812" s="129">
        <v>881222</v>
      </c>
    </row>
    <row r="1813" spans="1:3" s="150" customFormat="1" outlineLevel="1" x14ac:dyDescent="0.25">
      <c r="A1813" s="130" t="s">
        <v>929</v>
      </c>
      <c r="B1813" s="150">
        <f>SUBTOTAL(9,B1808:B1812)</f>
        <v>36.647999999999996</v>
      </c>
      <c r="C1813" s="129">
        <f>SUBTOTAL(9,C1808:C1812)</f>
        <v>3374609</v>
      </c>
    </row>
    <row r="1814" spans="1:3" outlineLevel="2" x14ac:dyDescent="0.25">
      <c r="A1814" t="s">
        <v>153</v>
      </c>
      <c r="B1814">
        <v>10.704000000000001</v>
      </c>
      <c r="C1814" s="129">
        <v>793928</v>
      </c>
    </row>
    <row r="1815" spans="1:3" outlineLevel="2" x14ac:dyDescent="0.25">
      <c r="A1815" t="s">
        <v>153</v>
      </c>
      <c r="B1815">
        <v>8.1110000000000007</v>
      </c>
      <c r="C1815" s="129">
        <v>601931</v>
      </c>
    </row>
    <row r="1816" spans="1:3" outlineLevel="2" x14ac:dyDescent="0.25">
      <c r="A1816" t="s">
        <v>153</v>
      </c>
      <c r="B1816">
        <v>8.1850000000000005</v>
      </c>
      <c r="C1816" s="129">
        <v>611030</v>
      </c>
    </row>
    <row r="1817" spans="1:3" outlineLevel="2" x14ac:dyDescent="0.25">
      <c r="A1817" t="s">
        <v>153</v>
      </c>
      <c r="B1817">
        <v>10.241</v>
      </c>
      <c r="C1817" s="129">
        <v>753473</v>
      </c>
    </row>
    <row r="1818" spans="1:3" outlineLevel="2" x14ac:dyDescent="0.25">
      <c r="A1818" t="s">
        <v>153</v>
      </c>
      <c r="B1818">
        <v>7.8689999999999998</v>
      </c>
      <c r="C1818" s="129">
        <v>580130</v>
      </c>
    </row>
    <row r="1819" spans="1:3" s="150" customFormat="1" outlineLevel="1" x14ac:dyDescent="0.25">
      <c r="A1819" s="130" t="s">
        <v>641</v>
      </c>
      <c r="B1819" s="150">
        <f>SUBTOTAL(9,B1814:B1818)</f>
        <v>45.11</v>
      </c>
      <c r="C1819" s="129">
        <f>SUBTOTAL(9,C1814:C1818)</f>
        <v>3340492</v>
      </c>
    </row>
    <row r="1820" spans="1:3" outlineLevel="2" x14ac:dyDescent="0.25">
      <c r="A1820" t="s">
        <v>512</v>
      </c>
      <c r="B1820">
        <v>42.247999999999998</v>
      </c>
      <c r="C1820" s="129">
        <v>394263</v>
      </c>
    </row>
    <row r="1821" spans="1:3" outlineLevel="2" x14ac:dyDescent="0.25">
      <c r="A1821" t="s">
        <v>512</v>
      </c>
      <c r="B1821">
        <v>55.604999999999997</v>
      </c>
      <c r="C1821" s="129">
        <v>499010</v>
      </c>
    </row>
    <row r="1822" spans="1:3" outlineLevel="2" x14ac:dyDescent="0.25">
      <c r="A1822" t="s">
        <v>512</v>
      </c>
      <c r="B1822">
        <v>34.441000000000003</v>
      </c>
      <c r="C1822" s="129">
        <v>318618</v>
      </c>
    </row>
    <row r="1823" spans="1:3" outlineLevel="2" x14ac:dyDescent="0.25">
      <c r="A1823" t="s">
        <v>512</v>
      </c>
      <c r="B1823">
        <v>15.93</v>
      </c>
      <c r="C1823" s="129">
        <v>152899</v>
      </c>
    </row>
    <row r="1824" spans="1:3" outlineLevel="2" x14ac:dyDescent="0.25">
      <c r="A1824" t="s">
        <v>512</v>
      </c>
      <c r="B1824">
        <v>22.126000000000001</v>
      </c>
      <c r="C1824" s="129">
        <v>201184</v>
      </c>
    </row>
    <row r="1825" spans="1:3" s="150" customFormat="1" outlineLevel="1" x14ac:dyDescent="0.25">
      <c r="A1825" s="130" t="s">
        <v>930</v>
      </c>
      <c r="B1825" s="150">
        <f>SUBTOTAL(9,B1820:B1824)</f>
        <v>170.35</v>
      </c>
      <c r="C1825" s="129">
        <f>SUBTOTAL(9,C1820:C1824)</f>
        <v>1565974</v>
      </c>
    </row>
    <row r="1826" spans="1:3" outlineLevel="2" x14ac:dyDescent="0.25">
      <c r="A1826" t="s">
        <v>575</v>
      </c>
      <c r="B1826">
        <v>10.887</v>
      </c>
      <c r="C1826" s="129">
        <v>7941</v>
      </c>
    </row>
    <row r="1827" spans="1:3" outlineLevel="2" x14ac:dyDescent="0.25">
      <c r="A1827" t="s">
        <v>575</v>
      </c>
      <c r="B1827">
        <v>14.121</v>
      </c>
      <c r="C1827" s="129">
        <v>10340</v>
      </c>
    </row>
    <row r="1828" spans="1:3" outlineLevel="2" x14ac:dyDescent="0.25">
      <c r="A1828" t="s">
        <v>575</v>
      </c>
      <c r="B1828">
        <v>27.164999999999999</v>
      </c>
      <c r="C1828" s="129">
        <v>19856</v>
      </c>
    </row>
    <row r="1829" spans="1:3" outlineLevel="2" x14ac:dyDescent="0.25">
      <c r="A1829" t="s">
        <v>575</v>
      </c>
      <c r="B1829">
        <v>17.606999999999999</v>
      </c>
      <c r="C1829" s="129">
        <v>12883</v>
      </c>
    </row>
    <row r="1830" spans="1:3" outlineLevel="2" x14ac:dyDescent="0.25">
      <c r="A1830" t="s">
        <v>575</v>
      </c>
      <c r="B1830">
        <v>9.5310000000000006</v>
      </c>
      <c r="C1830" s="129">
        <v>6976</v>
      </c>
    </row>
    <row r="1831" spans="1:3" s="150" customFormat="1" outlineLevel="1" x14ac:dyDescent="0.25">
      <c r="A1831" s="130" t="s">
        <v>931</v>
      </c>
      <c r="B1831" s="150">
        <f>SUBTOTAL(9,B1826:B1830)</f>
        <v>79.311000000000007</v>
      </c>
      <c r="C1831" s="129">
        <f>SUBTOTAL(9,C1826:C1830)</f>
        <v>57996</v>
      </c>
    </row>
    <row r="1832" spans="1:3" outlineLevel="2" x14ac:dyDescent="0.25">
      <c r="A1832" t="s">
        <v>356</v>
      </c>
      <c r="B1832">
        <v>0.86699999999999999</v>
      </c>
      <c r="C1832">
        <v>917</v>
      </c>
    </row>
    <row r="1833" spans="1:3" outlineLevel="2" x14ac:dyDescent="0.25">
      <c r="A1833" t="s">
        <v>356</v>
      </c>
      <c r="B1833">
        <v>0.505</v>
      </c>
      <c r="C1833">
        <v>536</v>
      </c>
    </row>
    <row r="1834" spans="1:3" outlineLevel="2" x14ac:dyDescent="0.25">
      <c r="A1834" t="s">
        <v>356</v>
      </c>
      <c r="B1834">
        <v>0.57399999999999995</v>
      </c>
      <c r="C1834">
        <v>608</v>
      </c>
    </row>
    <row r="1835" spans="1:3" outlineLevel="2" x14ac:dyDescent="0.25">
      <c r="A1835" t="s">
        <v>356</v>
      </c>
      <c r="B1835">
        <v>1.863</v>
      </c>
      <c r="C1835" s="129">
        <v>1947</v>
      </c>
    </row>
    <row r="1836" spans="1:3" outlineLevel="2" x14ac:dyDescent="0.25">
      <c r="A1836" t="s">
        <v>356</v>
      </c>
      <c r="B1836">
        <v>3.294</v>
      </c>
      <c r="C1836" s="129">
        <v>3452</v>
      </c>
    </row>
    <row r="1837" spans="1:3" s="150" customFormat="1" outlineLevel="1" x14ac:dyDescent="0.25">
      <c r="A1837" s="130" t="s">
        <v>932</v>
      </c>
      <c r="B1837" s="150">
        <f>SUBTOTAL(9,B1832:B1836)</f>
        <v>7.1029999999999998</v>
      </c>
      <c r="C1837" s="129">
        <f>SUBTOTAL(9,C1832:C1836)</f>
        <v>7460</v>
      </c>
    </row>
    <row r="1838" spans="1:3" outlineLevel="2" x14ac:dyDescent="0.25">
      <c r="A1838" t="s">
        <v>513</v>
      </c>
      <c r="B1838">
        <v>21.123999999999999</v>
      </c>
      <c r="C1838" s="129">
        <v>359564</v>
      </c>
    </row>
    <row r="1839" spans="1:3" outlineLevel="2" x14ac:dyDescent="0.25">
      <c r="A1839" t="s">
        <v>513</v>
      </c>
      <c r="B1839">
        <v>56.021999999999998</v>
      </c>
      <c r="C1839" s="129">
        <v>942568</v>
      </c>
    </row>
    <row r="1840" spans="1:3" outlineLevel="2" x14ac:dyDescent="0.25">
      <c r="A1840" t="s">
        <v>513</v>
      </c>
      <c r="B1840">
        <v>54.183999999999997</v>
      </c>
      <c r="C1840" s="129">
        <v>933329</v>
      </c>
    </row>
    <row r="1841" spans="1:3" outlineLevel="2" x14ac:dyDescent="0.25">
      <c r="A1841" t="s">
        <v>513</v>
      </c>
      <c r="B1841">
        <v>21.991</v>
      </c>
      <c r="C1841" s="129">
        <v>388087</v>
      </c>
    </row>
    <row r="1842" spans="1:3" outlineLevel="2" x14ac:dyDescent="0.25">
      <c r="A1842" t="s">
        <v>513</v>
      </c>
      <c r="B1842">
        <v>16.478999999999999</v>
      </c>
      <c r="C1842" s="129">
        <v>282266</v>
      </c>
    </row>
    <row r="1843" spans="1:3" s="150" customFormat="1" outlineLevel="1" x14ac:dyDescent="0.25">
      <c r="A1843" s="130" t="s">
        <v>933</v>
      </c>
      <c r="B1843" s="150">
        <f>SUBTOTAL(9,B1838:B1842)</f>
        <v>169.79999999999995</v>
      </c>
      <c r="C1843" s="129">
        <f>SUBTOTAL(9,C1838:C1842)</f>
        <v>2905814</v>
      </c>
    </row>
    <row r="1844" spans="1:3" outlineLevel="2" x14ac:dyDescent="0.25">
      <c r="A1844" t="s">
        <v>441</v>
      </c>
      <c r="B1844">
        <v>35.274999999999999</v>
      </c>
      <c r="C1844" s="129">
        <v>3448973</v>
      </c>
    </row>
    <row r="1845" spans="1:3" outlineLevel="2" x14ac:dyDescent="0.25">
      <c r="A1845" t="s">
        <v>441</v>
      </c>
      <c r="B1845">
        <v>38.893000000000001</v>
      </c>
      <c r="C1845" s="129">
        <v>3873581</v>
      </c>
    </row>
    <row r="1846" spans="1:3" outlineLevel="2" x14ac:dyDescent="0.25">
      <c r="A1846" t="s">
        <v>441</v>
      </c>
      <c r="B1846">
        <v>37.609000000000002</v>
      </c>
      <c r="C1846" s="129">
        <v>3688725</v>
      </c>
    </row>
    <row r="1847" spans="1:3" outlineLevel="2" x14ac:dyDescent="0.25">
      <c r="A1847" t="s">
        <v>441</v>
      </c>
      <c r="B1847">
        <v>30.184000000000001</v>
      </c>
      <c r="C1847" s="129">
        <v>3020590</v>
      </c>
    </row>
    <row r="1848" spans="1:3" outlineLevel="2" x14ac:dyDescent="0.25">
      <c r="A1848" t="s">
        <v>441</v>
      </c>
      <c r="B1848">
        <v>51.009</v>
      </c>
      <c r="C1848" s="129">
        <v>5099090</v>
      </c>
    </row>
    <row r="1849" spans="1:3" s="150" customFormat="1" outlineLevel="1" x14ac:dyDescent="0.25">
      <c r="A1849" s="130" t="s">
        <v>934</v>
      </c>
      <c r="B1849" s="150">
        <f>SUBTOTAL(9,B1844:B1848)</f>
        <v>192.97000000000003</v>
      </c>
      <c r="C1849" s="129">
        <f>SUBTOTAL(9,C1844:C1848)</f>
        <v>19130959</v>
      </c>
    </row>
    <row r="1850" spans="1:3" outlineLevel="2" x14ac:dyDescent="0.25">
      <c r="A1850" t="s">
        <v>442</v>
      </c>
      <c r="B1850">
        <v>10.43</v>
      </c>
      <c r="C1850" s="129">
        <v>1536628</v>
      </c>
    </row>
    <row r="1851" spans="1:3" outlineLevel="2" x14ac:dyDescent="0.25">
      <c r="A1851" t="s">
        <v>442</v>
      </c>
      <c r="B1851">
        <v>6.59</v>
      </c>
      <c r="C1851" s="129">
        <v>986155</v>
      </c>
    </row>
    <row r="1852" spans="1:3" outlineLevel="2" x14ac:dyDescent="0.25">
      <c r="A1852" t="s">
        <v>442</v>
      </c>
      <c r="B1852">
        <v>16.989000000000001</v>
      </c>
      <c r="C1852" s="129">
        <v>2486570</v>
      </c>
    </row>
    <row r="1853" spans="1:3" outlineLevel="2" x14ac:dyDescent="0.25">
      <c r="A1853" t="s">
        <v>442</v>
      </c>
      <c r="B1853">
        <v>19.443000000000001</v>
      </c>
      <c r="C1853" s="129">
        <v>3178067</v>
      </c>
    </row>
    <row r="1854" spans="1:3" outlineLevel="2" x14ac:dyDescent="0.25">
      <c r="A1854" t="s">
        <v>442</v>
      </c>
      <c r="B1854">
        <v>15.528</v>
      </c>
      <c r="C1854" s="129">
        <v>2413049</v>
      </c>
    </row>
    <row r="1855" spans="1:3" s="150" customFormat="1" outlineLevel="1" x14ac:dyDescent="0.25">
      <c r="A1855" s="130" t="s">
        <v>935</v>
      </c>
      <c r="B1855" s="150">
        <f>SUBTOTAL(9,B1850:B1854)</f>
        <v>68.98</v>
      </c>
      <c r="C1855" s="129">
        <f>SUBTOTAL(9,C1850:C1854)</f>
        <v>10600469</v>
      </c>
    </row>
    <row r="1856" spans="1:3" outlineLevel="2" x14ac:dyDescent="0.25">
      <c r="A1856" t="s">
        <v>469</v>
      </c>
      <c r="B1856">
        <v>121.211</v>
      </c>
      <c r="C1856" s="129">
        <v>2818144</v>
      </c>
    </row>
    <row r="1857" spans="1:3" outlineLevel="2" x14ac:dyDescent="0.25">
      <c r="A1857" t="s">
        <v>469</v>
      </c>
      <c r="B1857">
        <v>176.822</v>
      </c>
      <c r="C1857" s="129">
        <v>4097082</v>
      </c>
    </row>
    <row r="1858" spans="1:3" outlineLevel="2" x14ac:dyDescent="0.25">
      <c r="A1858" t="s">
        <v>469</v>
      </c>
      <c r="B1858">
        <v>87.977000000000004</v>
      </c>
      <c r="C1858" s="129">
        <v>1978329</v>
      </c>
    </row>
    <row r="1859" spans="1:3" outlineLevel="2" x14ac:dyDescent="0.25">
      <c r="A1859" t="s">
        <v>469</v>
      </c>
      <c r="B1859">
        <v>75.335999999999999</v>
      </c>
      <c r="C1859" s="129">
        <v>1694645</v>
      </c>
    </row>
    <row r="1860" spans="1:3" outlineLevel="2" x14ac:dyDescent="0.25">
      <c r="A1860" t="s">
        <v>469</v>
      </c>
      <c r="B1860">
        <v>99.100999999999999</v>
      </c>
      <c r="C1860" s="129">
        <v>2230937</v>
      </c>
    </row>
    <row r="1861" spans="1:3" s="150" customFormat="1" outlineLevel="1" x14ac:dyDescent="0.25">
      <c r="A1861" s="130" t="s">
        <v>936</v>
      </c>
      <c r="B1861" s="150">
        <f>SUBTOTAL(9,B1856:B1860)</f>
        <v>560.447</v>
      </c>
      <c r="C1861" s="129">
        <f>SUBTOTAL(9,C1856:C1860)</f>
        <v>12819137</v>
      </c>
    </row>
    <row r="1862" spans="1:3" outlineLevel="2" x14ac:dyDescent="0.25">
      <c r="A1862" t="s">
        <v>357</v>
      </c>
      <c r="B1862">
        <v>13.314</v>
      </c>
      <c r="C1862" s="129">
        <v>519155</v>
      </c>
    </row>
    <row r="1863" spans="1:3" outlineLevel="2" x14ac:dyDescent="0.25">
      <c r="A1863" t="s">
        <v>357</v>
      </c>
      <c r="B1863">
        <v>12.177</v>
      </c>
      <c r="C1863" s="129">
        <v>479185</v>
      </c>
    </row>
    <row r="1864" spans="1:3" outlineLevel="2" x14ac:dyDescent="0.25">
      <c r="A1864" t="s">
        <v>357</v>
      </c>
      <c r="B1864">
        <v>14.499000000000001</v>
      </c>
      <c r="C1864" s="129">
        <v>576345</v>
      </c>
    </row>
    <row r="1865" spans="1:3" outlineLevel="2" x14ac:dyDescent="0.25">
      <c r="A1865" t="s">
        <v>357</v>
      </c>
      <c r="B1865">
        <v>22.978000000000002</v>
      </c>
      <c r="C1865" s="129">
        <v>886457</v>
      </c>
    </row>
    <row r="1866" spans="1:3" outlineLevel="2" x14ac:dyDescent="0.25">
      <c r="A1866" t="s">
        <v>357</v>
      </c>
      <c r="B1866">
        <v>18.885000000000002</v>
      </c>
      <c r="C1866" s="129">
        <v>741964</v>
      </c>
    </row>
    <row r="1867" spans="1:3" s="150" customFormat="1" outlineLevel="1" x14ac:dyDescent="0.25">
      <c r="A1867" s="130" t="s">
        <v>937</v>
      </c>
      <c r="B1867" s="150">
        <f>SUBTOTAL(9,B1862:B1866)</f>
        <v>81.853000000000009</v>
      </c>
      <c r="C1867" s="129">
        <f>SUBTOTAL(9,C1862:C1866)</f>
        <v>3203106</v>
      </c>
    </row>
    <row r="1868" spans="1:3" outlineLevel="2" x14ac:dyDescent="0.25">
      <c r="A1868" t="s">
        <v>358</v>
      </c>
      <c r="B1868">
        <v>5.2290000000000001</v>
      </c>
      <c r="C1868" s="129">
        <v>81823</v>
      </c>
    </row>
    <row r="1869" spans="1:3" outlineLevel="2" x14ac:dyDescent="0.25">
      <c r="A1869" t="s">
        <v>358</v>
      </c>
      <c r="B1869">
        <v>6.1070000000000002</v>
      </c>
      <c r="C1869" s="129">
        <v>95406</v>
      </c>
    </row>
    <row r="1870" spans="1:3" outlineLevel="2" x14ac:dyDescent="0.25">
      <c r="A1870" t="s">
        <v>358</v>
      </c>
      <c r="B1870">
        <v>24.975000000000001</v>
      </c>
      <c r="C1870" s="129">
        <v>392520</v>
      </c>
    </row>
    <row r="1871" spans="1:3" outlineLevel="2" x14ac:dyDescent="0.25">
      <c r="A1871" t="s">
        <v>358</v>
      </c>
      <c r="B1871">
        <v>15.973000000000001</v>
      </c>
      <c r="C1871" s="129">
        <v>244357</v>
      </c>
    </row>
    <row r="1872" spans="1:3" outlineLevel="2" x14ac:dyDescent="0.25">
      <c r="A1872" t="s">
        <v>358</v>
      </c>
      <c r="B1872">
        <v>27.63</v>
      </c>
      <c r="C1872" s="129">
        <v>416745</v>
      </c>
    </row>
    <row r="1873" spans="1:3" s="150" customFormat="1" outlineLevel="1" x14ac:dyDescent="0.25">
      <c r="A1873" s="130" t="s">
        <v>938</v>
      </c>
      <c r="B1873" s="150">
        <f>SUBTOTAL(9,B1868:B1872)</f>
        <v>79.914000000000001</v>
      </c>
      <c r="C1873" s="129">
        <f>SUBTOTAL(9,C1868:C1872)</f>
        <v>1230851</v>
      </c>
    </row>
    <row r="1874" spans="1:3" outlineLevel="2" x14ac:dyDescent="0.25">
      <c r="A1874" t="s">
        <v>292</v>
      </c>
      <c r="B1874">
        <v>5.73</v>
      </c>
      <c r="C1874" s="129">
        <v>181866</v>
      </c>
    </row>
    <row r="1875" spans="1:3" outlineLevel="2" x14ac:dyDescent="0.25">
      <c r="A1875" t="s">
        <v>292</v>
      </c>
      <c r="B1875">
        <v>7.2709999999999999</v>
      </c>
      <c r="C1875" s="129">
        <v>233011</v>
      </c>
    </row>
    <row r="1876" spans="1:3" outlineLevel="2" x14ac:dyDescent="0.25">
      <c r="A1876" t="s">
        <v>292</v>
      </c>
      <c r="B1876">
        <v>4.0030000000000001</v>
      </c>
      <c r="C1876" s="129">
        <v>125915</v>
      </c>
    </row>
    <row r="1877" spans="1:3" outlineLevel="2" x14ac:dyDescent="0.25">
      <c r="A1877" t="s">
        <v>292</v>
      </c>
      <c r="B1877">
        <v>6.5170000000000003</v>
      </c>
      <c r="C1877" s="129">
        <v>203908</v>
      </c>
    </row>
    <row r="1878" spans="1:3" outlineLevel="2" x14ac:dyDescent="0.25">
      <c r="A1878" t="s">
        <v>292</v>
      </c>
      <c r="B1878">
        <v>19.085999999999999</v>
      </c>
      <c r="C1878" s="129">
        <v>611588</v>
      </c>
    </row>
    <row r="1879" spans="1:3" s="150" customFormat="1" outlineLevel="1" x14ac:dyDescent="0.25">
      <c r="A1879" s="130" t="s">
        <v>939</v>
      </c>
      <c r="B1879" s="150">
        <f>SUBTOTAL(9,B1874:B1878)</f>
        <v>42.606999999999999</v>
      </c>
      <c r="C1879" s="129">
        <f>SUBTOTAL(9,C1874:C1878)</f>
        <v>1356288</v>
      </c>
    </row>
    <row r="1880" spans="1:3" outlineLevel="2" x14ac:dyDescent="0.25">
      <c r="A1880" t="s">
        <v>514</v>
      </c>
      <c r="B1880">
        <v>30.814</v>
      </c>
      <c r="C1880" s="129">
        <v>706004</v>
      </c>
    </row>
    <row r="1881" spans="1:3" outlineLevel="2" x14ac:dyDescent="0.25">
      <c r="A1881" t="s">
        <v>514</v>
      </c>
      <c r="B1881">
        <v>59.042000000000002</v>
      </c>
      <c r="C1881" s="129">
        <v>1328812</v>
      </c>
    </row>
    <row r="1882" spans="1:3" outlineLevel="2" x14ac:dyDescent="0.25">
      <c r="A1882" t="s">
        <v>514</v>
      </c>
      <c r="B1882">
        <v>41.366999999999997</v>
      </c>
      <c r="C1882" s="129">
        <v>955638</v>
      </c>
    </row>
    <row r="1883" spans="1:3" outlineLevel="2" x14ac:dyDescent="0.25">
      <c r="A1883" t="s">
        <v>514</v>
      </c>
      <c r="B1883">
        <v>19.469000000000001</v>
      </c>
      <c r="C1883" s="129">
        <v>462142</v>
      </c>
    </row>
    <row r="1884" spans="1:3" outlineLevel="2" x14ac:dyDescent="0.25">
      <c r="A1884" t="s">
        <v>514</v>
      </c>
      <c r="B1884">
        <v>29.946999999999999</v>
      </c>
      <c r="C1884" s="129">
        <v>698481</v>
      </c>
    </row>
    <row r="1885" spans="1:3" s="150" customFormat="1" outlineLevel="1" x14ac:dyDescent="0.25">
      <c r="A1885" s="130" t="s">
        <v>940</v>
      </c>
      <c r="B1885" s="150">
        <f>SUBTOTAL(9,B1880:B1884)</f>
        <v>180.63899999999998</v>
      </c>
      <c r="C1885" s="129">
        <f>SUBTOTAL(9,C1880:C1884)</f>
        <v>4151077</v>
      </c>
    </row>
    <row r="1886" spans="1:3" outlineLevel="2" x14ac:dyDescent="0.25">
      <c r="A1886" t="s">
        <v>515</v>
      </c>
      <c r="B1886">
        <v>11.688000000000001</v>
      </c>
      <c r="C1886" s="129">
        <v>154904</v>
      </c>
    </row>
    <row r="1887" spans="1:3" outlineLevel="2" x14ac:dyDescent="0.25">
      <c r="A1887" t="s">
        <v>515</v>
      </c>
      <c r="B1887">
        <v>20.988</v>
      </c>
      <c r="C1887" s="129">
        <v>276962</v>
      </c>
    </row>
    <row r="1888" spans="1:3" outlineLevel="2" x14ac:dyDescent="0.25">
      <c r="A1888" t="s">
        <v>515</v>
      </c>
      <c r="B1888">
        <v>12.766999999999999</v>
      </c>
      <c r="C1888" s="129">
        <v>168751</v>
      </c>
    </row>
    <row r="1889" spans="1:3" outlineLevel="2" x14ac:dyDescent="0.25">
      <c r="A1889" t="s">
        <v>515</v>
      </c>
      <c r="B1889">
        <v>10.101000000000001</v>
      </c>
      <c r="C1889" s="129">
        <v>135705</v>
      </c>
    </row>
    <row r="1890" spans="1:3" outlineLevel="2" x14ac:dyDescent="0.25">
      <c r="A1890" t="s">
        <v>515</v>
      </c>
      <c r="B1890">
        <v>8.2240000000000002</v>
      </c>
      <c r="C1890" s="129">
        <v>108317</v>
      </c>
    </row>
    <row r="1891" spans="1:3" s="150" customFormat="1" outlineLevel="1" x14ac:dyDescent="0.25">
      <c r="A1891" s="130" t="s">
        <v>941</v>
      </c>
      <c r="B1891" s="150">
        <f>SUBTOTAL(9,B1886:B1890)</f>
        <v>63.768000000000001</v>
      </c>
      <c r="C1891" s="129">
        <f>SUBTOTAL(9,C1886:C1890)</f>
        <v>844639</v>
      </c>
    </row>
    <row r="1892" spans="1:3" outlineLevel="2" x14ac:dyDescent="0.25">
      <c r="A1892" t="s">
        <v>443</v>
      </c>
      <c r="B1892">
        <v>28.318999999999999</v>
      </c>
      <c r="C1892" s="129">
        <v>1028680</v>
      </c>
    </row>
    <row r="1893" spans="1:3" outlineLevel="2" x14ac:dyDescent="0.25">
      <c r="A1893" t="s">
        <v>443</v>
      </c>
      <c r="B1893">
        <v>39.078000000000003</v>
      </c>
      <c r="C1893" s="129">
        <v>1442575</v>
      </c>
    </row>
    <row r="1894" spans="1:3" outlineLevel="2" x14ac:dyDescent="0.25">
      <c r="A1894" t="s">
        <v>443</v>
      </c>
      <c r="B1894">
        <v>17.245000000000001</v>
      </c>
      <c r="C1894" s="129">
        <v>699249</v>
      </c>
    </row>
    <row r="1895" spans="1:3" outlineLevel="2" x14ac:dyDescent="0.25">
      <c r="A1895" t="s">
        <v>443</v>
      </c>
      <c r="B1895">
        <v>5.4130000000000003</v>
      </c>
      <c r="C1895" s="129">
        <v>236247</v>
      </c>
    </row>
    <row r="1896" spans="1:3" outlineLevel="2" x14ac:dyDescent="0.25">
      <c r="A1896" t="s">
        <v>443</v>
      </c>
      <c r="B1896">
        <v>4.7160000000000002</v>
      </c>
      <c r="C1896" s="129">
        <v>201196</v>
      </c>
    </row>
    <row r="1897" spans="1:3" s="150" customFormat="1" outlineLevel="1" x14ac:dyDescent="0.25">
      <c r="A1897" s="130" t="s">
        <v>942</v>
      </c>
      <c r="B1897" s="150">
        <f>SUBTOTAL(9,B1892:B1896)</f>
        <v>94.771000000000001</v>
      </c>
      <c r="C1897" s="129">
        <f>SUBTOTAL(9,C1892:C1896)</f>
        <v>3607947</v>
      </c>
    </row>
    <row r="1898" spans="1:3" outlineLevel="2" x14ac:dyDescent="0.25">
      <c r="A1898" t="s">
        <v>382</v>
      </c>
      <c r="B1898">
        <v>358.30099999999999</v>
      </c>
      <c r="C1898" s="129">
        <v>12692199</v>
      </c>
    </row>
    <row r="1899" spans="1:3" outlineLevel="2" x14ac:dyDescent="0.25">
      <c r="A1899" t="s">
        <v>382</v>
      </c>
      <c r="B1899">
        <v>417.66899999999998</v>
      </c>
      <c r="C1899" s="129">
        <v>14204092</v>
      </c>
    </row>
    <row r="1900" spans="1:3" outlineLevel="2" x14ac:dyDescent="0.25">
      <c r="A1900" t="s">
        <v>382</v>
      </c>
      <c r="B1900">
        <v>643.47699999999998</v>
      </c>
      <c r="C1900" s="129">
        <v>22359533</v>
      </c>
    </row>
    <row r="1901" spans="1:3" outlineLevel="2" x14ac:dyDescent="0.25">
      <c r="A1901" t="s">
        <v>382</v>
      </c>
      <c r="B1901">
        <v>406.82</v>
      </c>
      <c r="C1901" s="129">
        <v>14454978</v>
      </c>
    </row>
    <row r="1902" spans="1:3" outlineLevel="2" x14ac:dyDescent="0.25">
      <c r="A1902" t="s">
        <v>382</v>
      </c>
      <c r="B1902">
        <v>682.59799999999996</v>
      </c>
      <c r="C1902" s="129">
        <v>24339422</v>
      </c>
    </row>
    <row r="1903" spans="1:3" s="150" customFormat="1" outlineLevel="1" x14ac:dyDescent="0.25">
      <c r="A1903" s="130" t="s">
        <v>943</v>
      </c>
      <c r="B1903" s="150">
        <f>SUBTOTAL(9,B1898:B1902)</f>
        <v>2508.8649999999998</v>
      </c>
      <c r="C1903" s="129">
        <f>SUBTOTAL(9,C1898:C1902)</f>
        <v>88050224</v>
      </c>
    </row>
    <row r="1904" spans="1:3" outlineLevel="2" x14ac:dyDescent="0.25">
      <c r="A1904" t="s">
        <v>444</v>
      </c>
      <c r="B1904">
        <v>25.384</v>
      </c>
      <c r="C1904" s="129">
        <v>1383330</v>
      </c>
    </row>
    <row r="1905" spans="1:3" outlineLevel="2" x14ac:dyDescent="0.25">
      <c r="A1905" t="s">
        <v>444</v>
      </c>
      <c r="B1905">
        <v>20.61</v>
      </c>
      <c r="C1905" s="129">
        <v>1131356</v>
      </c>
    </row>
    <row r="1906" spans="1:3" outlineLevel="2" x14ac:dyDescent="0.25">
      <c r="A1906" t="s">
        <v>444</v>
      </c>
      <c r="B1906">
        <v>19.597999999999999</v>
      </c>
      <c r="C1906" s="129">
        <v>1074777</v>
      </c>
    </row>
    <row r="1907" spans="1:3" outlineLevel="2" x14ac:dyDescent="0.25">
      <c r="A1907" t="s">
        <v>444</v>
      </c>
      <c r="B1907">
        <v>26.378</v>
      </c>
      <c r="C1907" s="129">
        <v>1461432</v>
      </c>
    </row>
    <row r="1908" spans="1:3" outlineLevel="2" x14ac:dyDescent="0.25">
      <c r="A1908" t="s">
        <v>444</v>
      </c>
      <c r="B1908">
        <v>15.063000000000001</v>
      </c>
      <c r="C1908" s="129">
        <v>825665</v>
      </c>
    </row>
    <row r="1909" spans="1:3" s="150" customFormat="1" outlineLevel="1" x14ac:dyDescent="0.25">
      <c r="A1909" s="130" t="s">
        <v>944</v>
      </c>
      <c r="B1909" s="150">
        <f>SUBTOTAL(9,B1904:B1908)</f>
        <v>107.033</v>
      </c>
      <c r="C1909" s="129">
        <f>SUBTOTAL(9,C1904:C1908)</f>
        <v>5876560</v>
      </c>
    </row>
    <row r="1910" spans="1:3" outlineLevel="2" x14ac:dyDescent="0.25">
      <c r="A1910" t="s">
        <v>445</v>
      </c>
      <c r="B1910">
        <v>9.4339999999999993</v>
      </c>
      <c r="C1910" s="129">
        <v>404373</v>
      </c>
    </row>
    <row r="1911" spans="1:3" outlineLevel="2" x14ac:dyDescent="0.25">
      <c r="A1911" t="s">
        <v>445</v>
      </c>
      <c r="B1911">
        <v>14.598000000000001</v>
      </c>
      <c r="C1911" s="129">
        <v>621884</v>
      </c>
    </row>
    <row r="1912" spans="1:3" outlineLevel="2" x14ac:dyDescent="0.25">
      <c r="A1912" t="s">
        <v>445</v>
      </c>
      <c r="B1912">
        <v>6.61</v>
      </c>
      <c r="C1912" s="129">
        <v>286180</v>
      </c>
    </row>
    <row r="1913" spans="1:3" outlineLevel="2" x14ac:dyDescent="0.25">
      <c r="A1913" t="s">
        <v>445</v>
      </c>
      <c r="B1913">
        <v>11.798999999999999</v>
      </c>
      <c r="C1913" s="129">
        <v>511690</v>
      </c>
    </row>
    <row r="1914" spans="1:3" outlineLevel="2" x14ac:dyDescent="0.25">
      <c r="A1914" t="s">
        <v>445</v>
      </c>
      <c r="B1914">
        <v>8.3640000000000008</v>
      </c>
      <c r="C1914" s="129">
        <v>361770</v>
      </c>
    </row>
    <row r="1915" spans="1:3" s="150" customFormat="1" outlineLevel="1" x14ac:dyDescent="0.25">
      <c r="A1915" s="130" t="s">
        <v>945</v>
      </c>
      <c r="B1915" s="150">
        <f>SUBTOTAL(9,B1910:B1914)</f>
        <v>50.805000000000007</v>
      </c>
      <c r="C1915" s="129">
        <f>SUBTOTAL(9,C1910:C1914)</f>
        <v>2185897</v>
      </c>
    </row>
    <row r="1916" spans="1:3" outlineLevel="2" x14ac:dyDescent="0.25">
      <c r="A1916" t="s">
        <v>359</v>
      </c>
      <c r="B1916">
        <v>21.018999999999998</v>
      </c>
      <c r="C1916" s="129">
        <v>640903</v>
      </c>
    </row>
    <row r="1917" spans="1:3" outlineLevel="2" x14ac:dyDescent="0.25">
      <c r="A1917" t="s">
        <v>359</v>
      </c>
      <c r="B1917">
        <v>13.518000000000001</v>
      </c>
      <c r="C1917" s="129">
        <v>418250</v>
      </c>
    </row>
    <row r="1918" spans="1:3" outlineLevel="2" x14ac:dyDescent="0.25">
      <c r="A1918" t="s">
        <v>359</v>
      </c>
      <c r="B1918">
        <v>10.603999999999999</v>
      </c>
      <c r="C1918" s="129">
        <v>335048</v>
      </c>
    </row>
    <row r="1919" spans="1:3" outlineLevel="2" x14ac:dyDescent="0.25">
      <c r="A1919" t="s">
        <v>359</v>
      </c>
      <c r="B1919">
        <v>12.311</v>
      </c>
      <c r="C1919" s="129">
        <v>384906</v>
      </c>
    </row>
    <row r="1920" spans="1:3" outlineLevel="2" x14ac:dyDescent="0.25">
      <c r="A1920" t="s">
        <v>359</v>
      </c>
      <c r="B1920">
        <v>8.2260000000000009</v>
      </c>
      <c r="C1920" s="129">
        <v>256576</v>
      </c>
    </row>
    <row r="1921" spans="1:3" s="150" customFormat="1" outlineLevel="1" x14ac:dyDescent="0.25">
      <c r="A1921" s="130" t="s">
        <v>946</v>
      </c>
      <c r="B1921" s="150">
        <f>SUBTOTAL(9,B1916:B1920)</f>
        <v>65.677999999999997</v>
      </c>
      <c r="C1921" s="129">
        <f>SUBTOTAL(9,C1916:C1920)</f>
        <v>2035683</v>
      </c>
    </row>
    <row r="1922" spans="1:3" outlineLevel="2" x14ac:dyDescent="0.25">
      <c r="A1922" t="s">
        <v>576</v>
      </c>
      <c r="B1922">
        <v>62.753</v>
      </c>
      <c r="C1922" s="129">
        <v>1392088</v>
      </c>
    </row>
    <row r="1923" spans="1:3" outlineLevel="2" x14ac:dyDescent="0.25">
      <c r="A1923" t="s">
        <v>576</v>
      </c>
      <c r="B1923">
        <v>90.266999999999996</v>
      </c>
      <c r="C1923" s="129">
        <v>2105512</v>
      </c>
    </row>
    <row r="1924" spans="1:3" outlineLevel="2" x14ac:dyDescent="0.25">
      <c r="A1924" t="s">
        <v>576</v>
      </c>
      <c r="B1924">
        <v>35.94</v>
      </c>
      <c r="C1924" s="129">
        <v>899366</v>
      </c>
    </row>
    <row r="1925" spans="1:3" outlineLevel="2" x14ac:dyDescent="0.25">
      <c r="A1925" t="s">
        <v>576</v>
      </c>
      <c r="B1925">
        <v>46.264000000000003</v>
      </c>
      <c r="C1925" s="129">
        <v>1151119</v>
      </c>
    </row>
    <row r="1926" spans="1:3" outlineLevel="2" x14ac:dyDescent="0.25">
      <c r="A1926" t="s">
        <v>576</v>
      </c>
      <c r="B1926">
        <v>31.439</v>
      </c>
      <c r="C1926" s="129">
        <v>778542</v>
      </c>
    </row>
    <row r="1927" spans="1:3" s="150" customFormat="1" outlineLevel="1" x14ac:dyDescent="0.25">
      <c r="A1927" s="130" t="s">
        <v>947</v>
      </c>
      <c r="B1927" s="150">
        <f>SUBTOTAL(9,B1922:B1926)</f>
        <v>266.66300000000001</v>
      </c>
      <c r="C1927" s="129">
        <f>SUBTOTAL(9,C1922:C1926)</f>
        <v>6326627</v>
      </c>
    </row>
    <row r="1928" spans="1:3" outlineLevel="2" x14ac:dyDescent="0.25">
      <c r="A1928" t="s">
        <v>466</v>
      </c>
      <c r="B1928">
        <v>8.4930000000000003</v>
      </c>
      <c r="C1928" s="129">
        <v>98212</v>
      </c>
    </row>
    <row r="1929" spans="1:3" outlineLevel="2" x14ac:dyDescent="0.25">
      <c r="A1929" t="s">
        <v>466</v>
      </c>
      <c r="B1929">
        <v>9.4819999999999993</v>
      </c>
      <c r="C1929" s="129">
        <v>108549</v>
      </c>
    </row>
    <row r="1930" spans="1:3" outlineLevel="2" x14ac:dyDescent="0.25">
      <c r="A1930" t="s">
        <v>466</v>
      </c>
      <c r="B1930">
        <v>7.62</v>
      </c>
      <c r="C1930" s="129">
        <v>86269</v>
      </c>
    </row>
    <row r="1931" spans="1:3" outlineLevel="2" x14ac:dyDescent="0.25">
      <c r="A1931" t="s">
        <v>466</v>
      </c>
      <c r="B1931">
        <v>11.65</v>
      </c>
      <c r="C1931" s="129">
        <v>132750</v>
      </c>
    </row>
    <row r="1932" spans="1:3" outlineLevel="2" x14ac:dyDescent="0.25">
      <c r="A1932" t="s">
        <v>466</v>
      </c>
      <c r="B1932">
        <v>10.884</v>
      </c>
      <c r="C1932" s="129">
        <v>119005</v>
      </c>
    </row>
    <row r="1933" spans="1:3" s="150" customFormat="1" outlineLevel="1" x14ac:dyDescent="0.25">
      <c r="A1933" s="130" t="s">
        <v>948</v>
      </c>
      <c r="B1933" s="150">
        <f>SUBTOTAL(9,B1928:B1932)</f>
        <v>48.129000000000005</v>
      </c>
      <c r="C1933" s="129">
        <f>SUBTOTAL(9,C1928:C1932)</f>
        <v>544785</v>
      </c>
    </row>
    <row r="1934" spans="1:3" outlineLevel="2" x14ac:dyDescent="0.25">
      <c r="A1934" t="s">
        <v>459</v>
      </c>
      <c r="B1934">
        <v>4.3659999999999997</v>
      </c>
      <c r="C1934" s="129">
        <v>59419</v>
      </c>
    </row>
    <row r="1935" spans="1:3" outlineLevel="2" x14ac:dyDescent="0.25">
      <c r="A1935" t="s">
        <v>459</v>
      </c>
      <c r="B1935">
        <v>5.3680000000000003</v>
      </c>
      <c r="C1935" s="129">
        <v>72375</v>
      </c>
    </row>
    <row r="1936" spans="1:3" outlineLevel="2" x14ac:dyDescent="0.25">
      <c r="A1936" t="s">
        <v>459</v>
      </c>
      <c r="B1936">
        <v>10.625</v>
      </c>
      <c r="C1936" s="129">
        <v>140971</v>
      </c>
    </row>
    <row r="1937" spans="1:3" outlineLevel="2" x14ac:dyDescent="0.25">
      <c r="A1937" t="s">
        <v>459</v>
      </c>
      <c r="B1937">
        <v>7.7960000000000003</v>
      </c>
      <c r="C1937" s="129">
        <v>102476</v>
      </c>
    </row>
    <row r="1938" spans="1:3" outlineLevel="2" x14ac:dyDescent="0.25">
      <c r="A1938" t="s">
        <v>459</v>
      </c>
      <c r="B1938">
        <v>5.4939999999999998</v>
      </c>
      <c r="C1938" s="129">
        <v>72475</v>
      </c>
    </row>
    <row r="1939" spans="1:3" s="150" customFormat="1" outlineLevel="1" x14ac:dyDescent="0.25">
      <c r="A1939" s="130" t="s">
        <v>949</v>
      </c>
      <c r="B1939" s="150">
        <f>SUBTOTAL(9,B1934:B1938)</f>
        <v>33.649000000000001</v>
      </c>
      <c r="C1939" s="129">
        <f>SUBTOTAL(9,C1934:C1938)</f>
        <v>447716</v>
      </c>
    </row>
    <row r="1940" spans="1:3" outlineLevel="2" x14ac:dyDescent="0.25">
      <c r="A1940" t="s">
        <v>516</v>
      </c>
      <c r="B1940">
        <v>101.318</v>
      </c>
      <c r="C1940" s="129">
        <v>2360507</v>
      </c>
    </row>
    <row r="1941" spans="1:3" outlineLevel="2" x14ac:dyDescent="0.25">
      <c r="A1941" t="s">
        <v>516</v>
      </c>
      <c r="B1941">
        <v>75.165000000000006</v>
      </c>
      <c r="C1941" s="129">
        <v>1737598</v>
      </c>
    </row>
    <row r="1942" spans="1:3" outlineLevel="2" x14ac:dyDescent="0.25">
      <c r="A1942" t="s">
        <v>516</v>
      </c>
      <c r="B1942">
        <v>73.784999999999997</v>
      </c>
      <c r="C1942" s="129">
        <v>1710823</v>
      </c>
    </row>
    <row r="1943" spans="1:3" outlineLevel="2" x14ac:dyDescent="0.25">
      <c r="A1943" t="s">
        <v>516</v>
      </c>
      <c r="B1943">
        <v>158.328</v>
      </c>
      <c r="C1943" s="129">
        <v>3689338</v>
      </c>
    </row>
    <row r="1944" spans="1:3" outlineLevel="2" x14ac:dyDescent="0.25">
      <c r="A1944" t="s">
        <v>516</v>
      </c>
      <c r="B1944">
        <v>151.10900000000001</v>
      </c>
      <c r="C1944" s="129">
        <v>3299717</v>
      </c>
    </row>
    <row r="1945" spans="1:3" s="150" customFormat="1" outlineLevel="1" x14ac:dyDescent="0.25">
      <c r="A1945" s="130" t="s">
        <v>950</v>
      </c>
      <c r="B1945" s="150">
        <f>SUBTOTAL(9,B1940:B1944)</f>
        <v>559.70500000000004</v>
      </c>
      <c r="C1945" s="129">
        <f>SUBTOTAL(9,C1940:C1944)</f>
        <v>12797983</v>
      </c>
    </row>
    <row r="1946" spans="1:3" outlineLevel="2" x14ac:dyDescent="0.25">
      <c r="A1946" t="s">
        <v>460</v>
      </c>
      <c r="B1946">
        <v>43.792999999999999</v>
      </c>
      <c r="C1946" s="129">
        <v>1437925</v>
      </c>
    </row>
    <row r="1947" spans="1:3" outlineLevel="2" x14ac:dyDescent="0.25">
      <c r="A1947" t="s">
        <v>460</v>
      </c>
      <c r="B1947">
        <v>64.385000000000005</v>
      </c>
      <c r="C1947" s="129">
        <v>2145460</v>
      </c>
    </row>
    <row r="1948" spans="1:3" outlineLevel="2" x14ac:dyDescent="0.25">
      <c r="A1948" t="s">
        <v>460</v>
      </c>
      <c r="B1948">
        <v>86.447000000000003</v>
      </c>
      <c r="C1948" s="129">
        <v>2809855</v>
      </c>
    </row>
    <row r="1949" spans="1:3" outlineLevel="2" x14ac:dyDescent="0.25">
      <c r="A1949" t="s">
        <v>460</v>
      </c>
      <c r="B1949">
        <v>148.732</v>
      </c>
      <c r="C1949" s="129">
        <v>4952777</v>
      </c>
    </row>
    <row r="1950" spans="1:3" outlineLevel="2" x14ac:dyDescent="0.25">
      <c r="A1950" t="s">
        <v>460</v>
      </c>
      <c r="B1950">
        <v>17.475999999999999</v>
      </c>
      <c r="C1950" s="129">
        <v>614136</v>
      </c>
    </row>
    <row r="1951" spans="1:3" s="150" customFormat="1" outlineLevel="1" x14ac:dyDescent="0.25">
      <c r="A1951" s="130" t="s">
        <v>951</v>
      </c>
      <c r="B1951" s="150">
        <f>SUBTOTAL(9,B1946:B1950)</f>
        <v>360.83299999999997</v>
      </c>
      <c r="C1951" s="129">
        <f>SUBTOTAL(9,C1946:C1950)</f>
        <v>11960153</v>
      </c>
    </row>
    <row r="1952" spans="1:3" outlineLevel="2" x14ac:dyDescent="0.25">
      <c r="A1952" t="s">
        <v>594</v>
      </c>
      <c r="B1952">
        <v>0.31900000000000001</v>
      </c>
      <c r="C1952" s="129">
        <v>1458</v>
      </c>
    </row>
    <row r="1953" spans="1:3" outlineLevel="2" x14ac:dyDescent="0.25">
      <c r="A1953" t="s">
        <v>594</v>
      </c>
      <c r="B1953">
        <v>0.41799999999999998</v>
      </c>
      <c r="C1953" s="129">
        <v>1905</v>
      </c>
    </row>
    <row r="1954" spans="1:3" outlineLevel="2" x14ac:dyDescent="0.25">
      <c r="A1954" t="s">
        <v>594</v>
      </c>
      <c r="B1954">
        <v>0.4</v>
      </c>
      <c r="C1954" s="129">
        <v>1823</v>
      </c>
    </row>
    <row r="1955" spans="1:3" outlineLevel="2" x14ac:dyDescent="0.25">
      <c r="A1955" t="s">
        <v>594</v>
      </c>
      <c r="B1955">
        <v>1.552</v>
      </c>
      <c r="C1955" s="129">
        <v>7037</v>
      </c>
    </row>
    <row r="1956" spans="1:3" outlineLevel="2" x14ac:dyDescent="0.25">
      <c r="A1956" t="s">
        <v>594</v>
      </c>
      <c r="B1956">
        <v>0.21199999999999999</v>
      </c>
      <c r="C1956">
        <v>948</v>
      </c>
    </row>
    <row r="1957" spans="1:3" s="150" customFormat="1" outlineLevel="1" x14ac:dyDescent="0.25">
      <c r="A1957" s="130" t="s">
        <v>952</v>
      </c>
      <c r="B1957" s="150">
        <f>SUBTOTAL(9,B1952:B1956)</f>
        <v>2.9010000000000002</v>
      </c>
      <c r="C1957" s="150">
        <f>SUBTOTAL(9,C1952:C1956)</f>
        <v>13171</v>
      </c>
    </row>
    <row r="1958" spans="1:3" outlineLevel="2" x14ac:dyDescent="0.25">
      <c r="A1958" t="s">
        <v>471</v>
      </c>
      <c r="B1958">
        <v>49.09</v>
      </c>
      <c r="C1958" s="129">
        <v>1188125</v>
      </c>
    </row>
    <row r="1959" spans="1:3" outlineLevel="2" x14ac:dyDescent="0.25">
      <c r="A1959" t="s">
        <v>471</v>
      </c>
      <c r="B1959">
        <v>36.445</v>
      </c>
      <c r="C1959" s="129">
        <v>866068</v>
      </c>
    </row>
    <row r="1960" spans="1:3" outlineLevel="2" x14ac:dyDescent="0.25">
      <c r="A1960" t="s">
        <v>471</v>
      </c>
      <c r="B1960">
        <v>26.375</v>
      </c>
      <c r="C1960" s="129">
        <v>622900</v>
      </c>
    </row>
    <row r="1961" spans="1:3" outlineLevel="2" x14ac:dyDescent="0.25">
      <c r="A1961" t="s">
        <v>471</v>
      </c>
      <c r="B1961">
        <v>48.284999999999997</v>
      </c>
      <c r="C1961" s="129">
        <v>1138713</v>
      </c>
    </row>
    <row r="1962" spans="1:3" outlineLevel="2" x14ac:dyDescent="0.25">
      <c r="A1962" t="s">
        <v>471</v>
      </c>
      <c r="B1962">
        <v>41.241</v>
      </c>
      <c r="C1962" s="129">
        <v>934292</v>
      </c>
    </row>
    <row r="1963" spans="1:3" s="150" customFormat="1" outlineLevel="1" x14ac:dyDescent="0.25">
      <c r="A1963" s="130" t="s">
        <v>953</v>
      </c>
      <c r="B1963" s="150">
        <f>SUBTOTAL(9,B1958:B1962)</f>
        <v>201.43599999999998</v>
      </c>
      <c r="C1963" s="129">
        <f>SUBTOTAL(9,C1958:C1962)</f>
        <v>4750098</v>
      </c>
    </row>
    <row r="1964" spans="1:3" outlineLevel="2" x14ac:dyDescent="0.25">
      <c r="A1964" t="s">
        <v>154</v>
      </c>
      <c r="B1964">
        <v>0</v>
      </c>
      <c r="C1964">
        <v>0</v>
      </c>
    </row>
    <row r="1965" spans="1:3" outlineLevel="2" x14ac:dyDescent="0.25">
      <c r="A1965" t="s">
        <v>154</v>
      </c>
      <c r="B1965">
        <v>0</v>
      </c>
      <c r="C1965">
        <v>0</v>
      </c>
    </row>
    <row r="1966" spans="1:3" outlineLevel="2" x14ac:dyDescent="0.25">
      <c r="A1966" t="s">
        <v>154</v>
      </c>
      <c r="B1966">
        <v>0</v>
      </c>
      <c r="C1966">
        <v>0</v>
      </c>
    </row>
    <row r="1967" spans="1:3" outlineLevel="2" x14ac:dyDescent="0.25">
      <c r="A1967" t="s">
        <v>154</v>
      </c>
      <c r="B1967">
        <v>0</v>
      </c>
      <c r="C1967">
        <v>0</v>
      </c>
    </row>
    <row r="1968" spans="1:3" outlineLevel="2" x14ac:dyDescent="0.25">
      <c r="A1968" t="s">
        <v>154</v>
      </c>
      <c r="B1968">
        <v>0</v>
      </c>
      <c r="C1968">
        <v>0</v>
      </c>
    </row>
    <row r="1969" spans="1:3" s="150" customFormat="1" outlineLevel="1" x14ac:dyDescent="0.25">
      <c r="A1969" s="130" t="s">
        <v>642</v>
      </c>
      <c r="B1969" s="150">
        <f>SUBTOTAL(9,B1964:B1968)</f>
        <v>0</v>
      </c>
      <c r="C1969" s="150">
        <f>SUBTOTAL(9,C1964:C1968)</f>
        <v>0</v>
      </c>
    </row>
    <row r="1970" spans="1:3" outlineLevel="2" x14ac:dyDescent="0.25">
      <c r="A1970" t="s">
        <v>84</v>
      </c>
      <c r="B1970">
        <v>20.324000000000002</v>
      </c>
      <c r="C1970" s="129">
        <v>1581884</v>
      </c>
    </row>
    <row r="1971" spans="1:3" outlineLevel="2" x14ac:dyDescent="0.25">
      <c r="A1971" t="s">
        <v>84</v>
      </c>
      <c r="B1971">
        <v>26.422000000000001</v>
      </c>
      <c r="C1971" s="129">
        <v>2082440</v>
      </c>
    </row>
    <row r="1972" spans="1:3" outlineLevel="2" x14ac:dyDescent="0.25">
      <c r="A1972" t="s">
        <v>84</v>
      </c>
      <c r="B1972">
        <v>28.128</v>
      </c>
      <c r="C1972" s="129">
        <v>2242060</v>
      </c>
    </row>
    <row r="1973" spans="1:3" outlineLevel="2" x14ac:dyDescent="0.25">
      <c r="A1973" t="s">
        <v>84</v>
      </c>
      <c r="B1973">
        <v>36.228999999999999</v>
      </c>
      <c r="C1973" s="129">
        <v>2794280</v>
      </c>
    </row>
    <row r="1974" spans="1:3" outlineLevel="2" x14ac:dyDescent="0.25">
      <c r="A1974" t="s">
        <v>84</v>
      </c>
      <c r="B1974">
        <v>31.387</v>
      </c>
      <c r="C1974" s="129">
        <v>2411198</v>
      </c>
    </row>
    <row r="1975" spans="1:3" s="150" customFormat="1" outlineLevel="1" x14ac:dyDescent="0.25">
      <c r="A1975" s="130" t="s">
        <v>643</v>
      </c>
      <c r="B1975" s="150">
        <f>SUBTOTAL(9,B1970:B1974)</f>
        <v>142.49</v>
      </c>
      <c r="C1975" s="129">
        <f>SUBTOTAL(9,C1970:C1974)</f>
        <v>11111862</v>
      </c>
    </row>
    <row r="1976" spans="1:3" outlineLevel="2" x14ac:dyDescent="0.25">
      <c r="A1976" t="s">
        <v>33</v>
      </c>
      <c r="B1976">
        <v>15.1</v>
      </c>
      <c r="C1976" s="129">
        <v>1141542</v>
      </c>
    </row>
    <row r="1977" spans="1:3" outlineLevel="2" x14ac:dyDescent="0.25">
      <c r="A1977" t="s">
        <v>33</v>
      </c>
      <c r="B1977">
        <v>12.503</v>
      </c>
      <c r="C1977" s="129">
        <v>955561</v>
      </c>
    </row>
    <row r="1978" spans="1:3" outlineLevel="2" x14ac:dyDescent="0.25">
      <c r="A1978" t="s">
        <v>33</v>
      </c>
      <c r="B1978">
        <v>7.2939999999999996</v>
      </c>
      <c r="C1978" s="129">
        <v>564690</v>
      </c>
    </row>
    <row r="1979" spans="1:3" outlineLevel="2" x14ac:dyDescent="0.25">
      <c r="A1979" t="s">
        <v>33</v>
      </c>
      <c r="B1979">
        <v>15.46</v>
      </c>
      <c r="C1979" s="129">
        <v>1161094</v>
      </c>
    </row>
    <row r="1980" spans="1:3" outlineLevel="2" x14ac:dyDescent="0.25">
      <c r="A1980" t="s">
        <v>33</v>
      </c>
      <c r="B1980">
        <v>10.427</v>
      </c>
      <c r="C1980" s="129">
        <v>786842</v>
      </c>
    </row>
    <row r="1981" spans="1:3" s="150" customFormat="1" outlineLevel="1" x14ac:dyDescent="0.25">
      <c r="A1981" s="130" t="s">
        <v>644</v>
      </c>
      <c r="B1981" s="150">
        <f>SUBTOTAL(9,B1976:B1980)</f>
        <v>60.783999999999999</v>
      </c>
      <c r="C1981" s="129">
        <f>SUBTOTAL(9,C1976:C1980)</f>
        <v>4609729</v>
      </c>
    </row>
    <row r="1982" spans="1:3" outlineLevel="2" x14ac:dyDescent="0.25">
      <c r="A1982" t="s">
        <v>26</v>
      </c>
      <c r="B1982">
        <v>16.155999999999999</v>
      </c>
      <c r="C1982" s="129">
        <v>1278215</v>
      </c>
    </row>
    <row r="1983" spans="1:3" outlineLevel="2" x14ac:dyDescent="0.25">
      <c r="A1983" t="s">
        <v>26</v>
      </c>
      <c r="B1983">
        <v>16.838000000000001</v>
      </c>
      <c r="C1983" s="129">
        <v>1339969</v>
      </c>
    </row>
    <row r="1984" spans="1:3" outlineLevel="2" x14ac:dyDescent="0.25">
      <c r="A1984" t="s">
        <v>26</v>
      </c>
      <c r="B1984">
        <v>14.324999999999999</v>
      </c>
      <c r="C1984" s="129">
        <v>1157812</v>
      </c>
    </row>
    <row r="1985" spans="1:3" outlineLevel="2" x14ac:dyDescent="0.25">
      <c r="A1985" t="s">
        <v>26</v>
      </c>
      <c r="B1985">
        <v>16.169</v>
      </c>
      <c r="C1985" s="129">
        <v>1279692</v>
      </c>
    </row>
    <row r="1986" spans="1:3" outlineLevel="2" x14ac:dyDescent="0.25">
      <c r="A1986" t="s">
        <v>26</v>
      </c>
      <c r="B1986">
        <v>19.27</v>
      </c>
      <c r="C1986" s="129">
        <v>1503651</v>
      </c>
    </row>
    <row r="1987" spans="1:3" s="150" customFormat="1" outlineLevel="1" x14ac:dyDescent="0.25">
      <c r="A1987" s="130" t="s">
        <v>645</v>
      </c>
      <c r="B1987" s="150">
        <f>SUBTOTAL(9,B1982:B1986)</f>
        <v>82.757999999999996</v>
      </c>
      <c r="C1987" s="129">
        <f>SUBTOTAL(9,C1982:C1986)</f>
        <v>6559339</v>
      </c>
    </row>
    <row r="1988" spans="1:3" outlineLevel="2" x14ac:dyDescent="0.25">
      <c r="A1988" t="s">
        <v>293</v>
      </c>
      <c r="B1988">
        <v>5.141</v>
      </c>
      <c r="C1988" s="129">
        <v>248415</v>
      </c>
    </row>
    <row r="1989" spans="1:3" outlineLevel="2" x14ac:dyDescent="0.25">
      <c r="A1989" t="s">
        <v>293</v>
      </c>
      <c r="B1989">
        <v>15.085000000000001</v>
      </c>
      <c r="C1989" s="129">
        <v>730977</v>
      </c>
    </row>
    <row r="1990" spans="1:3" outlineLevel="2" x14ac:dyDescent="0.25">
      <c r="A1990" t="s">
        <v>293</v>
      </c>
      <c r="B1990">
        <v>6.157</v>
      </c>
      <c r="C1990" s="129">
        <v>299281</v>
      </c>
    </row>
    <row r="1991" spans="1:3" outlineLevel="2" x14ac:dyDescent="0.25">
      <c r="A1991" t="s">
        <v>293</v>
      </c>
      <c r="B1991">
        <v>8.2929999999999993</v>
      </c>
      <c r="C1991" s="129">
        <v>402911</v>
      </c>
    </row>
    <row r="1992" spans="1:3" outlineLevel="2" x14ac:dyDescent="0.25">
      <c r="A1992" t="s">
        <v>293</v>
      </c>
      <c r="B1992">
        <v>24.521999999999998</v>
      </c>
      <c r="C1992" s="129">
        <v>1196682</v>
      </c>
    </row>
    <row r="1993" spans="1:3" s="150" customFormat="1" outlineLevel="1" x14ac:dyDescent="0.25">
      <c r="A1993" s="130" t="s">
        <v>954</v>
      </c>
      <c r="B1993" s="150">
        <f>SUBTOTAL(9,B1988:B1992)</f>
        <v>59.198</v>
      </c>
      <c r="C1993" s="129">
        <f>SUBTOTAL(9,C1988:C1992)</f>
        <v>2878266</v>
      </c>
    </row>
    <row r="1994" spans="1:3" outlineLevel="2" x14ac:dyDescent="0.25">
      <c r="A1994" t="s">
        <v>446</v>
      </c>
      <c r="B1994">
        <v>10.686</v>
      </c>
      <c r="C1994" s="129">
        <v>413409</v>
      </c>
    </row>
    <row r="1995" spans="1:3" outlineLevel="2" x14ac:dyDescent="0.25">
      <c r="A1995" t="s">
        <v>446</v>
      </c>
      <c r="B1995">
        <v>4.4119999999999999</v>
      </c>
      <c r="C1995" s="129">
        <v>173480</v>
      </c>
    </row>
    <row r="1996" spans="1:3" outlineLevel="2" x14ac:dyDescent="0.25">
      <c r="A1996" t="s">
        <v>446</v>
      </c>
      <c r="B1996">
        <v>3.996</v>
      </c>
      <c r="C1996" s="129">
        <v>156992</v>
      </c>
    </row>
    <row r="1997" spans="1:3" outlineLevel="2" x14ac:dyDescent="0.25">
      <c r="A1997" t="s">
        <v>446</v>
      </c>
      <c r="B1997">
        <v>4.577</v>
      </c>
      <c r="C1997" s="129">
        <v>181681</v>
      </c>
    </row>
    <row r="1998" spans="1:3" outlineLevel="2" x14ac:dyDescent="0.25">
      <c r="A1998" t="s">
        <v>446</v>
      </c>
      <c r="B1998">
        <v>7.1449999999999996</v>
      </c>
      <c r="C1998" s="129">
        <v>280454</v>
      </c>
    </row>
    <row r="1999" spans="1:3" s="150" customFormat="1" outlineLevel="1" x14ac:dyDescent="0.25">
      <c r="A1999" s="130" t="s">
        <v>955</v>
      </c>
      <c r="B1999" s="150">
        <f>SUBTOTAL(9,B1994:B1998)</f>
        <v>30.815999999999999</v>
      </c>
      <c r="C1999" s="129">
        <f>SUBTOTAL(9,C1994:C1998)</f>
        <v>1206016</v>
      </c>
    </row>
    <row r="2000" spans="1:3" outlineLevel="2" x14ac:dyDescent="0.25">
      <c r="A2000" t="s">
        <v>447</v>
      </c>
      <c r="B2000">
        <v>9.84</v>
      </c>
      <c r="C2000" s="129">
        <v>559974</v>
      </c>
    </row>
    <row r="2001" spans="1:3" outlineLevel="2" x14ac:dyDescent="0.25">
      <c r="A2001" t="s">
        <v>447</v>
      </c>
      <c r="B2001">
        <v>4.1150000000000002</v>
      </c>
      <c r="C2001" s="129">
        <v>238336</v>
      </c>
    </row>
    <row r="2002" spans="1:3" outlineLevel="2" x14ac:dyDescent="0.25">
      <c r="A2002" t="s">
        <v>447</v>
      </c>
      <c r="B2002">
        <v>7.0549999999999997</v>
      </c>
      <c r="C2002" s="129">
        <v>406498</v>
      </c>
    </row>
    <row r="2003" spans="1:3" outlineLevel="2" x14ac:dyDescent="0.25">
      <c r="A2003" t="s">
        <v>447</v>
      </c>
      <c r="B2003">
        <v>6.952</v>
      </c>
      <c r="C2003" s="129">
        <v>404396</v>
      </c>
    </row>
    <row r="2004" spans="1:3" outlineLevel="2" x14ac:dyDescent="0.25">
      <c r="A2004" t="s">
        <v>447</v>
      </c>
      <c r="B2004">
        <v>10.542999999999999</v>
      </c>
      <c r="C2004" s="129">
        <v>598851</v>
      </c>
    </row>
    <row r="2005" spans="1:3" s="150" customFormat="1" outlineLevel="1" x14ac:dyDescent="0.25">
      <c r="A2005" s="130" t="s">
        <v>956</v>
      </c>
      <c r="B2005" s="150">
        <f>SUBTOTAL(9,B2000:B2004)</f>
        <v>38.504999999999995</v>
      </c>
      <c r="C2005" s="129">
        <f>SUBTOTAL(9,C2000:C2004)</f>
        <v>2208055</v>
      </c>
    </row>
    <row r="2006" spans="1:3" outlineLevel="2" x14ac:dyDescent="0.25">
      <c r="A2006" t="s">
        <v>360</v>
      </c>
      <c r="B2006">
        <v>32.448999999999998</v>
      </c>
      <c r="C2006" s="129">
        <v>1592086</v>
      </c>
    </row>
    <row r="2007" spans="1:3" outlineLevel="2" x14ac:dyDescent="0.25">
      <c r="A2007" t="s">
        <v>360</v>
      </c>
      <c r="B2007">
        <v>14.8</v>
      </c>
      <c r="C2007" s="129">
        <v>742097</v>
      </c>
    </row>
    <row r="2008" spans="1:3" outlineLevel="2" x14ac:dyDescent="0.25">
      <c r="A2008" t="s">
        <v>360</v>
      </c>
      <c r="B2008">
        <v>16.338000000000001</v>
      </c>
      <c r="C2008" s="129">
        <v>830059</v>
      </c>
    </row>
    <row r="2009" spans="1:3" outlineLevel="2" x14ac:dyDescent="0.25">
      <c r="A2009" t="s">
        <v>360</v>
      </c>
      <c r="B2009">
        <v>23.302</v>
      </c>
      <c r="C2009" s="129">
        <v>1179559</v>
      </c>
    </row>
    <row r="2010" spans="1:3" outlineLevel="2" x14ac:dyDescent="0.25">
      <c r="A2010" t="s">
        <v>360</v>
      </c>
      <c r="B2010">
        <v>20.486999999999998</v>
      </c>
      <c r="C2010" s="129">
        <v>1030816</v>
      </c>
    </row>
    <row r="2011" spans="1:3" s="150" customFormat="1" outlineLevel="1" x14ac:dyDescent="0.25">
      <c r="A2011" s="130" t="s">
        <v>957</v>
      </c>
      <c r="B2011" s="150">
        <f>SUBTOTAL(9,B2006:B2010)</f>
        <v>107.37599999999999</v>
      </c>
      <c r="C2011" s="129">
        <f>SUBTOTAL(9,C2006:C2010)</f>
        <v>5374617</v>
      </c>
    </row>
    <row r="2012" spans="1:3" outlineLevel="2" x14ac:dyDescent="0.25">
      <c r="A2012" t="s">
        <v>547</v>
      </c>
      <c r="B2012">
        <v>1.0629999999999999</v>
      </c>
      <c r="C2012" s="129">
        <v>16107</v>
      </c>
    </row>
    <row r="2013" spans="1:3" outlineLevel="2" x14ac:dyDescent="0.25">
      <c r="A2013" t="s">
        <v>547</v>
      </c>
      <c r="B2013">
        <v>0.61</v>
      </c>
      <c r="C2013" s="129">
        <v>9292</v>
      </c>
    </row>
    <row r="2014" spans="1:3" outlineLevel="2" x14ac:dyDescent="0.25">
      <c r="A2014" t="s">
        <v>547</v>
      </c>
      <c r="B2014">
        <v>0.63500000000000001</v>
      </c>
      <c r="C2014" s="129">
        <v>9746</v>
      </c>
    </row>
    <row r="2015" spans="1:3" outlineLevel="2" x14ac:dyDescent="0.25">
      <c r="A2015" t="s">
        <v>547</v>
      </c>
      <c r="B2015">
        <v>0.36499999999999999</v>
      </c>
      <c r="C2015" s="129">
        <v>5471</v>
      </c>
    </row>
    <row r="2016" spans="1:3" outlineLevel="2" x14ac:dyDescent="0.25">
      <c r="A2016" t="s">
        <v>547</v>
      </c>
      <c r="B2016">
        <v>1.0860000000000001</v>
      </c>
      <c r="C2016" s="129">
        <v>16048</v>
      </c>
    </row>
    <row r="2017" spans="1:3" s="150" customFormat="1" outlineLevel="1" x14ac:dyDescent="0.25">
      <c r="A2017" s="130" t="s">
        <v>958</v>
      </c>
      <c r="B2017" s="150">
        <f>SUBTOTAL(9,B2012:B2016)</f>
        <v>3.7590000000000003</v>
      </c>
      <c r="C2017" s="129">
        <f>SUBTOTAL(9,C2012:C2016)</f>
        <v>56664</v>
      </c>
    </row>
    <row r="2018" spans="1:3" outlineLevel="2" x14ac:dyDescent="0.25">
      <c r="A2018" t="s">
        <v>294</v>
      </c>
      <c r="B2018">
        <v>7.1050000000000004</v>
      </c>
      <c r="C2018" s="129">
        <v>528569</v>
      </c>
    </row>
    <row r="2019" spans="1:3" outlineLevel="2" x14ac:dyDescent="0.25">
      <c r="A2019" t="s">
        <v>294</v>
      </c>
      <c r="B2019">
        <v>0.83699999999999997</v>
      </c>
      <c r="C2019" s="129">
        <v>62156</v>
      </c>
    </row>
    <row r="2020" spans="1:3" outlineLevel="2" x14ac:dyDescent="0.25">
      <c r="A2020" t="s">
        <v>294</v>
      </c>
      <c r="B2020">
        <v>7.5439999999999996</v>
      </c>
      <c r="C2020" s="129">
        <v>566834</v>
      </c>
    </row>
    <row r="2021" spans="1:3" outlineLevel="2" x14ac:dyDescent="0.25">
      <c r="A2021" t="s">
        <v>294</v>
      </c>
      <c r="B2021">
        <v>7.7590000000000003</v>
      </c>
      <c r="C2021" s="129">
        <v>571443</v>
      </c>
    </row>
    <row r="2022" spans="1:3" outlineLevel="2" x14ac:dyDescent="0.25">
      <c r="A2022" t="s">
        <v>294</v>
      </c>
      <c r="B2022">
        <v>13.683999999999999</v>
      </c>
      <c r="C2022" s="129">
        <v>992574</v>
      </c>
    </row>
    <row r="2023" spans="1:3" s="150" customFormat="1" outlineLevel="1" x14ac:dyDescent="0.25">
      <c r="A2023" s="130" t="s">
        <v>959</v>
      </c>
      <c r="B2023" s="150">
        <f>SUBTOTAL(9,B2018:B2022)</f>
        <v>36.929000000000002</v>
      </c>
      <c r="C2023" s="129">
        <f>SUBTOTAL(9,C2018:C2022)</f>
        <v>2721576</v>
      </c>
    </row>
    <row r="2024" spans="1:3" outlineLevel="2" x14ac:dyDescent="0.25">
      <c r="A2024" t="s">
        <v>577</v>
      </c>
      <c r="B2024">
        <v>54.652000000000001</v>
      </c>
      <c r="C2024" s="129">
        <v>1643875</v>
      </c>
    </row>
    <row r="2025" spans="1:3" outlineLevel="2" x14ac:dyDescent="0.25">
      <c r="A2025" t="s">
        <v>577</v>
      </c>
      <c r="B2025">
        <v>127.197</v>
      </c>
      <c r="C2025" s="129">
        <v>3759422</v>
      </c>
    </row>
    <row r="2026" spans="1:3" outlineLevel="2" x14ac:dyDescent="0.25">
      <c r="A2026" t="s">
        <v>577</v>
      </c>
      <c r="B2026">
        <v>67.402000000000001</v>
      </c>
      <c r="C2026" s="129">
        <v>2043612</v>
      </c>
    </row>
    <row r="2027" spans="1:3" outlineLevel="2" x14ac:dyDescent="0.25">
      <c r="A2027" t="s">
        <v>577</v>
      </c>
      <c r="B2027">
        <v>74.888999999999996</v>
      </c>
      <c r="C2027" s="129">
        <v>2302345</v>
      </c>
    </row>
    <row r="2028" spans="1:3" outlineLevel="2" x14ac:dyDescent="0.25">
      <c r="A2028" t="s">
        <v>577</v>
      </c>
      <c r="B2028">
        <v>63.58</v>
      </c>
      <c r="C2028" s="129">
        <v>1960613</v>
      </c>
    </row>
    <row r="2029" spans="1:3" s="150" customFormat="1" outlineLevel="1" x14ac:dyDescent="0.25">
      <c r="A2029" s="130" t="s">
        <v>960</v>
      </c>
      <c r="B2029" s="150">
        <f>SUBTOTAL(9,B2024:B2028)</f>
        <v>387.71999999999997</v>
      </c>
      <c r="C2029" s="129">
        <f>SUBTOTAL(9,C2024:C2028)</f>
        <v>11709867</v>
      </c>
    </row>
    <row r="2030" spans="1:3" outlineLevel="2" x14ac:dyDescent="0.25">
      <c r="A2030" t="s">
        <v>578</v>
      </c>
      <c r="B2030">
        <v>54.847000000000001</v>
      </c>
      <c r="C2030" s="129">
        <v>2451831</v>
      </c>
    </row>
    <row r="2031" spans="1:3" outlineLevel="2" x14ac:dyDescent="0.25">
      <c r="A2031" t="s">
        <v>578</v>
      </c>
      <c r="B2031">
        <v>29.384</v>
      </c>
      <c r="C2031" s="129">
        <v>1325649</v>
      </c>
    </row>
    <row r="2032" spans="1:3" outlineLevel="2" x14ac:dyDescent="0.25">
      <c r="A2032" t="s">
        <v>578</v>
      </c>
      <c r="B2032">
        <v>39.299999999999997</v>
      </c>
      <c r="C2032" s="129">
        <v>1764112</v>
      </c>
    </row>
    <row r="2033" spans="1:3" outlineLevel="2" x14ac:dyDescent="0.25">
      <c r="A2033" t="s">
        <v>578</v>
      </c>
      <c r="B2033">
        <v>48.84</v>
      </c>
      <c r="C2033" s="129">
        <v>2219348</v>
      </c>
    </row>
    <row r="2034" spans="1:3" outlineLevel="2" x14ac:dyDescent="0.25">
      <c r="A2034" t="s">
        <v>578</v>
      </c>
      <c r="B2034">
        <v>26.242000000000001</v>
      </c>
      <c r="C2034" s="129">
        <v>1207773</v>
      </c>
    </row>
    <row r="2035" spans="1:3" s="150" customFormat="1" outlineLevel="1" x14ac:dyDescent="0.25">
      <c r="A2035" s="130" t="s">
        <v>961</v>
      </c>
      <c r="B2035" s="150">
        <f>SUBTOTAL(9,B2030:B2034)</f>
        <v>198.61299999999997</v>
      </c>
      <c r="C2035" s="129">
        <f>SUBTOTAL(9,C2030:C2034)</f>
        <v>8968713</v>
      </c>
    </row>
    <row r="2036" spans="1:3" outlineLevel="2" x14ac:dyDescent="0.25">
      <c r="A2036" t="s">
        <v>448</v>
      </c>
      <c r="B2036">
        <v>44.337000000000003</v>
      </c>
      <c r="C2036" s="129">
        <v>2344667</v>
      </c>
    </row>
    <row r="2037" spans="1:3" outlineLevel="2" x14ac:dyDescent="0.25">
      <c r="A2037" t="s">
        <v>448</v>
      </c>
      <c r="B2037">
        <v>4.1159999999999997</v>
      </c>
      <c r="C2037" s="129">
        <v>225720</v>
      </c>
    </row>
    <row r="2038" spans="1:3" outlineLevel="2" x14ac:dyDescent="0.25">
      <c r="A2038" t="s">
        <v>448</v>
      </c>
      <c r="B2038">
        <v>17.068000000000001</v>
      </c>
      <c r="C2038" s="129">
        <v>926247</v>
      </c>
    </row>
    <row r="2039" spans="1:3" outlineLevel="2" x14ac:dyDescent="0.25">
      <c r="A2039" t="s">
        <v>448</v>
      </c>
      <c r="B2039">
        <v>10.798</v>
      </c>
      <c r="C2039" s="129">
        <v>597464</v>
      </c>
    </row>
    <row r="2040" spans="1:3" outlineLevel="2" x14ac:dyDescent="0.25">
      <c r="A2040" t="s">
        <v>448</v>
      </c>
      <c r="B2040">
        <v>14.686999999999999</v>
      </c>
      <c r="C2040" s="129">
        <v>814148</v>
      </c>
    </row>
    <row r="2041" spans="1:3" s="150" customFormat="1" outlineLevel="1" x14ac:dyDescent="0.25">
      <c r="A2041" s="130" t="s">
        <v>962</v>
      </c>
      <c r="B2041" s="150">
        <f>SUBTOTAL(9,B2036:B2040)</f>
        <v>91.006</v>
      </c>
      <c r="C2041" s="129">
        <f>SUBTOTAL(9,C2036:C2040)</f>
        <v>4908246</v>
      </c>
    </row>
    <row r="2042" spans="1:3" outlineLevel="2" x14ac:dyDescent="0.25">
      <c r="A2042" t="s">
        <v>361</v>
      </c>
      <c r="B2042">
        <v>18.145</v>
      </c>
      <c r="C2042" s="129">
        <v>100304</v>
      </c>
    </row>
    <row r="2043" spans="1:3" outlineLevel="2" x14ac:dyDescent="0.25">
      <c r="A2043" t="s">
        <v>361</v>
      </c>
      <c r="B2043">
        <v>32.808999999999997</v>
      </c>
      <c r="C2043" s="129">
        <v>181407</v>
      </c>
    </row>
    <row r="2044" spans="1:3" outlineLevel="2" x14ac:dyDescent="0.25">
      <c r="A2044" t="s">
        <v>361</v>
      </c>
      <c r="B2044">
        <v>28.616</v>
      </c>
      <c r="C2044" s="129">
        <v>157582</v>
      </c>
    </row>
    <row r="2045" spans="1:3" outlineLevel="2" x14ac:dyDescent="0.25">
      <c r="A2045" t="s">
        <v>361</v>
      </c>
      <c r="B2045">
        <v>51.737000000000002</v>
      </c>
      <c r="C2045" s="129">
        <v>283276</v>
      </c>
    </row>
    <row r="2046" spans="1:3" outlineLevel="2" x14ac:dyDescent="0.25">
      <c r="A2046" t="s">
        <v>361</v>
      </c>
      <c r="B2046">
        <v>32.139000000000003</v>
      </c>
      <c r="C2046" s="129">
        <v>174156</v>
      </c>
    </row>
    <row r="2047" spans="1:3" s="150" customFormat="1" outlineLevel="1" x14ac:dyDescent="0.25">
      <c r="A2047" s="130" t="s">
        <v>963</v>
      </c>
      <c r="B2047" s="150">
        <f>SUBTOTAL(9,B2042:B2046)</f>
        <v>163.446</v>
      </c>
      <c r="C2047" s="129">
        <f>SUBTOTAL(9,C2042:C2046)</f>
        <v>896725</v>
      </c>
    </row>
    <row r="2048" spans="1:3" outlineLevel="2" x14ac:dyDescent="0.25">
      <c r="A2048" t="s">
        <v>595</v>
      </c>
      <c r="B2048">
        <v>9.6430000000000007</v>
      </c>
      <c r="C2048" s="129">
        <v>180187</v>
      </c>
    </row>
    <row r="2049" spans="1:3" outlineLevel="2" x14ac:dyDescent="0.25">
      <c r="A2049" t="s">
        <v>595</v>
      </c>
      <c r="B2049">
        <v>10.542999999999999</v>
      </c>
      <c r="C2049" s="129">
        <v>193783</v>
      </c>
    </row>
    <row r="2050" spans="1:3" outlineLevel="2" x14ac:dyDescent="0.25">
      <c r="A2050" t="s">
        <v>595</v>
      </c>
      <c r="B2050">
        <v>12.09</v>
      </c>
      <c r="C2050" s="129">
        <v>226633</v>
      </c>
    </row>
    <row r="2051" spans="1:3" outlineLevel="2" x14ac:dyDescent="0.25">
      <c r="A2051" t="s">
        <v>595</v>
      </c>
      <c r="B2051">
        <v>17.777999999999999</v>
      </c>
      <c r="C2051" s="129">
        <v>334373</v>
      </c>
    </row>
    <row r="2052" spans="1:3" outlineLevel="2" x14ac:dyDescent="0.25">
      <c r="A2052" t="s">
        <v>595</v>
      </c>
      <c r="B2052">
        <v>14.737</v>
      </c>
      <c r="C2052" s="129">
        <v>273584</v>
      </c>
    </row>
    <row r="2053" spans="1:3" s="150" customFormat="1" outlineLevel="1" x14ac:dyDescent="0.25">
      <c r="A2053" s="130" t="s">
        <v>964</v>
      </c>
      <c r="B2053" s="150">
        <f>SUBTOTAL(9,B2048:B2052)</f>
        <v>64.790999999999997</v>
      </c>
      <c r="C2053" s="129">
        <f>SUBTOTAL(9,C2048:C2052)</f>
        <v>1208560</v>
      </c>
    </row>
    <row r="2054" spans="1:3" outlineLevel="2" x14ac:dyDescent="0.25">
      <c r="A2054" t="s">
        <v>596</v>
      </c>
      <c r="B2054">
        <v>25.007999999999999</v>
      </c>
      <c r="C2054" s="129">
        <v>608547</v>
      </c>
    </row>
    <row r="2055" spans="1:3" outlineLevel="2" x14ac:dyDescent="0.25">
      <c r="A2055" t="s">
        <v>596</v>
      </c>
      <c r="B2055">
        <v>21.593</v>
      </c>
      <c r="C2055" s="129">
        <v>522543</v>
      </c>
    </row>
    <row r="2056" spans="1:3" outlineLevel="2" x14ac:dyDescent="0.25">
      <c r="A2056" t="s">
        <v>596</v>
      </c>
      <c r="B2056">
        <v>26.337</v>
      </c>
      <c r="C2056" s="129">
        <v>636774</v>
      </c>
    </row>
    <row r="2057" spans="1:3" outlineLevel="2" x14ac:dyDescent="0.25">
      <c r="A2057" t="s">
        <v>596</v>
      </c>
      <c r="B2057">
        <v>32.094999999999999</v>
      </c>
      <c r="C2057" s="129">
        <v>774085</v>
      </c>
    </row>
    <row r="2058" spans="1:3" outlineLevel="2" x14ac:dyDescent="0.25">
      <c r="A2058" t="s">
        <v>596</v>
      </c>
      <c r="B2058">
        <v>28.617000000000001</v>
      </c>
      <c r="C2058" s="129">
        <v>678155</v>
      </c>
    </row>
    <row r="2059" spans="1:3" s="150" customFormat="1" outlineLevel="1" x14ac:dyDescent="0.25">
      <c r="A2059" s="130" t="s">
        <v>965</v>
      </c>
      <c r="B2059" s="150">
        <f>SUBTOTAL(9,B2054:B2058)</f>
        <v>133.65</v>
      </c>
      <c r="C2059" s="129">
        <f>SUBTOTAL(9,C2054:C2058)</f>
        <v>3220104</v>
      </c>
    </row>
    <row r="2060" spans="1:3" outlineLevel="2" x14ac:dyDescent="0.25">
      <c r="A2060" t="s">
        <v>583</v>
      </c>
      <c r="B2060">
        <v>4.9050000000000002</v>
      </c>
      <c r="C2060" s="129">
        <v>10740</v>
      </c>
    </row>
    <row r="2061" spans="1:3" outlineLevel="2" x14ac:dyDescent="0.25">
      <c r="A2061" t="s">
        <v>583</v>
      </c>
      <c r="B2061">
        <v>3.798</v>
      </c>
      <c r="C2061" s="129">
        <v>8279</v>
      </c>
    </row>
    <row r="2062" spans="1:3" outlineLevel="2" x14ac:dyDescent="0.25">
      <c r="A2062" t="s">
        <v>583</v>
      </c>
      <c r="B2062">
        <v>3.4159999999999999</v>
      </c>
      <c r="C2062" s="129">
        <v>7409</v>
      </c>
    </row>
    <row r="2063" spans="1:3" outlineLevel="2" x14ac:dyDescent="0.25">
      <c r="A2063" t="s">
        <v>583</v>
      </c>
      <c r="B2063">
        <v>3.7570000000000001</v>
      </c>
      <c r="C2063" s="129">
        <v>8169</v>
      </c>
    </row>
    <row r="2064" spans="1:3" outlineLevel="2" x14ac:dyDescent="0.25">
      <c r="A2064" t="s">
        <v>583</v>
      </c>
      <c r="B2064">
        <v>2.278</v>
      </c>
      <c r="C2064" s="129">
        <v>4895</v>
      </c>
    </row>
    <row r="2065" spans="1:3" s="150" customFormat="1" outlineLevel="1" x14ac:dyDescent="0.25">
      <c r="A2065" s="130" t="s">
        <v>966</v>
      </c>
      <c r="B2065" s="150">
        <f>SUBTOTAL(9,B2060:B2064)</f>
        <v>18.154</v>
      </c>
      <c r="C2065" s="129">
        <f>SUBTOTAL(9,C2060:C2064)</f>
        <v>39492</v>
      </c>
    </row>
    <row r="2066" spans="1:3" outlineLevel="2" x14ac:dyDescent="0.25">
      <c r="A2066" t="s">
        <v>1021</v>
      </c>
      <c r="B2066">
        <v>63.99</v>
      </c>
      <c r="C2066" s="129">
        <v>910238</v>
      </c>
    </row>
    <row r="2067" spans="1:3" outlineLevel="2" x14ac:dyDescent="0.25">
      <c r="A2067" t="s">
        <v>1021</v>
      </c>
      <c r="B2067">
        <v>43.133000000000003</v>
      </c>
      <c r="C2067" s="129">
        <v>621850</v>
      </c>
    </row>
    <row r="2068" spans="1:3" outlineLevel="2" x14ac:dyDescent="0.25">
      <c r="A2068" t="s">
        <v>1021</v>
      </c>
      <c r="B2068">
        <v>53.741</v>
      </c>
      <c r="C2068" s="129">
        <v>771063</v>
      </c>
    </row>
    <row r="2069" spans="1:3" outlineLevel="2" x14ac:dyDescent="0.25">
      <c r="A2069" t="s">
        <v>1021</v>
      </c>
      <c r="B2069">
        <v>80.206999999999994</v>
      </c>
      <c r="C2069" s="129">
        <v>1145299</v>
      </c>
    </row>
    <row r="2070" spans="1:3" outlineLevel="2" x14ac:dyDescent="0.25">
      <c r="A2070" t="s">
        <v>1021</v>
      </c>
      <c r="B2070">
        <v>67.962000000000003</v>
      </c>
      <c r="C2070" s="129">
        <v>930798</v>
      </c>
    </row>
    <row r="2071" spans="1:3" s="150" customFormat="1" outlineLevel="1" x14ac:dyDescent="0.25">
      <c r="A2071" s="130" t="s">
        <v>1022</v>
      </c>
      <c r="B2071" s="150">
        <f>SUBTOTAL(9,B2066:B2070)</f>
        <v>309.03300000000002</v>
      </c>
      <c r="C2071" s="129">
        <f>SUBTOTAL(9,C2066:C2070)</f>
        <v>4379248</v>
      </c>
    </row>
    <row r="2072" spans="1:3" outlineLevel="2" x14ac:dyDescent="0.25">
      <c r="A2072" t="s">
        <v>592</v>
      </c>
      <c r="B2072">
        <v>60.591999999999999</v>
      </c>
      <c r="C2072" s="129">
        <v>178477</v>
      </c>
    </row>
    <row r="2073" spans="1:3" outlineLevel="2" x14ac:dyDescent="0.25">
      <c r="A2073" t="s">
        <v>592</v>
      </c>
      <c r="B2073">
        <v>51.07</v>
      </c>
      <c r="C2073" s="129">
        <v>153127</v>
      </c>
    </row>
    <row r="2074" spans="1:3" outlineLevel="2" x14ac:dyDescent="0.25">
      <c r="A2074" t="s">
        <v>592</v>
      </c>
      <c r="B2074">
        <v>71.778999999999996</v>
      </c>
      <c r="C2074" s="129">
        <v>220432</v>
      </c>
    </row>
    <row r="2075" spans="1:3" outlineLevel="2" x14ac:dyDescent="0.25">
      <c r="A2075" t="s">
        <v>592</v>
      </c>
      <c r="B2075">
        <v>67.703000000000003</v>
      </c>
      <c r="C2075" s="129">
        <v>222790</v>
      </c>
    </row>
    <row r="2076" spans="1:3" outlineLevel="2" x14ac:dyDescent="0.25">
      <c r="A2076" t="s">
        <v>592</v>
      </c>
      <c r="B2076">
        <v>30.446000000000002</v>
      </c>
      <c r="C2076" s="129">
        <v>104729</v>
      </c>
    </row>
    <row r="2077" spans="1:3" s="150" customFormat="1" outlineLevel="1" x14ac:dyDescent="0.25">
      <c r="A2077" s="130" t="s">
        <v>967</v>
      </c>
      <c r="B2077" s="150">
        <f>SUBTOTAL(9,B2072:B2076)</f>
        <v>281.59000000000003</v>
      </c>
      <c r="C2077" s="129">
        <f>SUBTOTAL(9,C2072:C2076)</f>
        <v>879555</v>
      </c>
    </row>
    <row r="2078" spans="1:3" outlineLevel="2" x14ac:dyDescent="0.25">
      <c r="A2078" t="s">
        <v>517</v>
      </c>
      <c r="B2078">
        <v>38.642000000000003</v>
      </c>
      <c r="C2078" s="129">
        <v>445340</v>
      </c>
    </row>
    <row r="2079" spans="1:3" outlineLevel="2" x14ac:dyDescent="0.25">
      <c r="A2079" t="s">
        <v>517</v>
      </c>
      <c r="B2079">
        <v>89.679000000000002</v>
      </c>
      <c r="C2079" s="129">
        <v>1017183</v>
      </c>
    </row>
    <row r="2080" spans="1:3" outlineLevel="2" x14ac:dyDescent="0.25">
      <c r="A2080" t="s">
        <v>517</v>
      </c>
      <c r="B2080">
        <v>0</v>
      </c>
      <c r="C2080">
        <v>0</v>
      </c>
    </row>
    <row r="2081" spans="1:3" outlineLevel="2" x14ac:dyDescent="0.25">
      <c r="A2081" t="s">
        <v>517</v>
      </c>
      <c r="B2081">
        <v>27.927</v>
      </c>
      <c r="C2081" s="129">
        <v>329285</v>
      </c>
    </row>
    <row r="2082" spans="1:3" outlineLevel="2" x14ac:dyDescent="0.25">
      <c r="A2082" t="s">
        <v>517</v>
      </c>
      <c r="B2082">
        <v>30.038</v>
      </c>
      <c r="C2082" s="129">
        <v>345165</v>
      </c>
    </row>
    <row r="2083" spans="1:3" s="150" customFormat="1" outlineLevel="1" x14ac:dyDescent="0.25">
      <c r="A2083" s="130" t="s">
        <v>968</v>
      </c>
      <c r="B2083" s="150">
        <f>SUBTOTAL(9,B2078:B2082)</f>
        <v>186.286</v>
      </c>
      <c r="C2083" s="129">
        <f>SUBTOTAL(9,C2078:C2082)</f>
        <v>2136973</v>
      </c>
    </row>
    <row r="2084" spans="1:3" outlineLevel="2" x14ac:dyDescent="0.25">
      <c r="A2084" t="s">
        <v>449</v>
      </c>
      <c r="B2084">
        <v>12.234999999999999</v>
      </c>
      <c r="C2084" s="129">
        <v>482729</v>
      </c>
    </row>
    <row r="2085" spans="1:3" outlineLevel="2" x14ac:dyDescent="0.25">
      <c r="A2085" t="s">
        <v>449</v>
      </c>
      <c r="B2085">
        <v>7.173</v>
      </c>
      <c r="C2085" s="129">
        <v>288722</v>
      </c>
    </row>
    <row r="2086" spans="1:3" outlineLevel="2" x14ac:dyDescent="0.25">
      <c r="A2086" t="s">
        <v>449</v>
      </c>
      <c r="B2086">
        <v>4.43</v>
      </c>
      <c r="C2086" s="129">
        <v>181584</v>
      </c>
    </row>
    <row r="2087" spans="1:3" outlineLevel="2" x14ac:dyDescent="0.25">
      <c r="A2087" t="s">
        <v>449</v>
      </c>
      <c r="B2087">
        <v>5.1630000000000003</v>
      </c>
      <c r="C2087" s="129">
        <v>216446</v>
      </c>
    </row>
    <row r="2088" spans="1:3" outlineLevel="2" x14ac:dyDescent="0.25">
      <c r="A2088" t="s">
        <v>449</v>
      </c>
      <c r="B2088">
        <v>6.2380000000000004</v>
      </c>
      <c r="C2088" s="129">
        <v>261252</v>
      </c>
    </row>
    <row r="2089" spans="1:3" s="150" customFormat="1" outlineLevel="1" x14ac:dyDescent="0.25">
      <c r="A2089" s="130" t="s">
        <v>969</v>
      </c>
      <c r="B2089" s="150">
        <f>SUBTOTAL(9,B2084:B2088)</f>
        <v>35.239000000000004</v>
      </c>
      <c r="C2089" s="129">
        <f>SUBTOTAL(9,C2084:C2088)</f>
        <v>1430733</v>
      </c>
    </row>
    <row r="2090" spans="1:3" outlineLevel="2" x14ac:dyDescent="0.25">
      <c r="A2090" t="s">
        <v>295</v>
      </c>
      <c r="B2090">
        <v>139.34700000000001</v>
      </c>
      <c r="C2090" s="129">
        <v>8149175</v>
      </c>
    </row>
    <row r="2091" spans="1:3" outlineLevel="2" x14ac:dyDescent="0.25">
      <c r="A2091" t="s">
        <v>295</v>
      </c>
      <c r="B2091">
        <v>87.852000000000004</v>
      </c>
      <c r="C2091" s="129">
        <v>5176846</v>
      </c>
    </row>
    <row r="2092" spans="1:3" outlineLevel="2" x14ac:dyDescent="0.25">
      <c r="A2092" t="s">
        <v>295</v>
      </c>
      <c r="B2092">
        <v>72.39</v>
      </c>
      <c r="C2092" s="129">
        <v>4334004</v>
      </c>
    </row>
    <row r="2093" spans="1:3" outlineLevel="2" x14ac:dyDescent="0.25">
      <c r="A2093" t="s">
        <v>295</v>
      </c>
      <c r="B2093">
        <v>50.354999999999997</v>
      </c>
      <c r="C2093" s="129">
        <v>3032456</v>
      </c>
    </row>
    <row r="2094" spans="1:3" outlineLevel="2" x14ac:dyDescent="0.25">
      <c r="A2094" t="s">
        <v>295</v>
      </c>
      <c r="B2094">
        <v>35.518999999999998</v>
      </c>
      <c r="C2094" s="129">
        <v>2145927</v>
      </c>
    </row>
    <row r="2095" spans="1:3" s="150" customFormat="1" outlineLevel="1" x14ac:dyDescent="0.25">
      <c r="A2095" s="130" t="s">
        <v>970</v>
      </c>
      <c r="B2095" s="150">
        <f>SUBTOTAL(9,B2090:B2094)</f>
        <v>385.46300000000002</v>
      </c>
      <c r="C2095" s="129">
        <f>SUBTOTAL(9,C2090:C2094)</f>
        <v>22838408</v>
      </c>
    </row>
    <row r="2096" spans="1:3" outlineLevel="2" x14ac:dyDescent="0.25">
      <c r="A2096" t="s">
        <v>390</v>
      </c>
      <c r="B2096">
        <v>84.47</v>
      </c>
      <c r="C2096" s="129">
        <v>2628242</v>
      </c>
    </row>
    <row r="2097" spans="1:3" outlineLevel="2" x14ac:dyDescent="0.25">
      <c r="A2097" t="s">
        <v>390</v>
      </c>
      <c r="B2097">
        <v>79.757000000000005</v>
      </c>
      <c r="C2097" s="129">
        <v>2448266</v>
      </c>
    </row>
    <row r="2098" spans="1:3" outlineLevel="2" x14ac:dyDescent="0.25">
      <c r="A2098" t="s">
        <v>390</v>
      </c>
      <c r="B2098">
        <v>109.376</v>
      </c>
      <c r="C2098" s="129">
        <v>3456140</v>
      </c>
    </row>
    <row r="2099" spans="1:3" outlineLevel="2" x14ac:dyDescent="0.25">
      <c r="A2099" t="s">
        <v>390</v>
      </c>
      <c r="B2099">
        <v>113.801</v>
      </c>
      <c r="C2099" s="129">
        <v>3406246</v>
      </c>
    </row>
    <row r="2100" spans="1:3" outlineLevel="2" x14ac:dyDescent="0.25">
      <c r="A2100" t="s">
        <v>390</v>
      </c>
      <c r="B2100">
        <v>153.96100000000001</v>
      </c>
      <c r="C2100" s="129">
        <v>4528634</v>
      </c>
    </row>
    <row r="2101" spans="1:3" s="150" customFormat="1" outlineLevel="1" x14ac:dyDescent="0.25">
      <c r="A2101" s="130" t="s">
        <v>971</v>
      </c>
      <c r="B2101" s="150">
        <f>SUBTOTAL(9,B2096:B2100)</f>
        <v>541.36500000000001</v>
      </c>
      <c r="C2101" s="129">
        <f>SUBTOTAL(9,C2096:C2100)</f>
        <v>16467528</v>
      </c>
    </row>
    <row r="2102" spans="1:3" outlineLevel="2" x14ac:dyDescent="0.25">
      <c r="A2102" t="s">
        <v>383</v>
      </c>
      <c r="B2102">
        <v>5.4939999999999998</v>
      </c>
      <c r="C2102" s="129">
        <v>75093</v>
      </c>
    </row>
    <row r="2103" spans="1:3" outlineLevel="2" x14ac:dyDescent="0.25">
      <c r="A2103" t="s">
        <v>383</v>
      </c>
      <c r="B2103">
        <v>4.63</v>
      </c>
      <c r="C2103" s="129">
        <v>63193</v>
      </c>
    </row>
    <row r="2104" spans="1:3" outlineLevel="2" x14ac:dyDescent="0.25">
      <c r="A2104" t="s">
        <v>383</v>
      </c>
      <c r="B2104">
        <v>3.1379999999999999</v>
      </c>
      <c r="C2104" s="129">
        <v>42796</v>
      </c>
    </row>
    <row r="2105" spans="1:3" outlineLevel="2" x14ac:dyDescent="0.25">
      <c r="A2105" t="s">
        <v>383</v>
      </c>
      <c r="B2105">
        <v>5.6260000000000003</v>
      </c>
      <c r="C2105" s="129">
        <v>76623</v>
      </c>
    </row>
    <row r="2106" spans="1:3" outlineLevel="2" x14ac:dyDescent="0.25">
      <c r="A2106" t="s">
        <v>383</v>
      </c>
      <c r="B2106">
        <v>5.806</v>
      </c>
      <c r="C2106" s="129">
        <v>78848</v>
      </c>
    </row>
    <row r="2107" spans="1:3" s="150" customFormat="1" outlineLevel="1" x14ac:dyDescent="0.25">
      <c r="A2107" s="130" t="s">
        <v>972</v>
      </c>
      <c r="B2107" s="150">
        <f>SUBTOTAL(9,B2102:B2106)</f>
        <v>24.693999999999999</v>
      </c>
      <c r="C2107" s="129">
        <f>SUBTOTAL(9,C2102:C2106)</f>
        <v>336553</v>
      </c>
    </row>
    <row r="2108" spans="1:3" outlineLevel="2" x14ac:dyDescent="0.25">
      <c r="A2108" t="s">
        <v>450</v>
      </c>
      <c r="B2108">
        <v>23.082999999999998</v>
      </c>
      <c r="C2108" s="129">
        <v>470288</v>
      </c>
    </row>
    <row r="2109" spans="1:3" outlineLevel="2" x14ac:dyDescent="0.25">
      <c r="A2109" t="s">
        <v>450</v>
      </c>
      <c r="B2109">
        <v>4.74</v>
      </c>
      <c r="C2109" s="129">
        <v>98782</v>
      </c>
    </row>
    <row r="2110" spans="1:3" outlineLevel="2" x14ac:dyDescent="0.25">
      <c r="A2110" t="s">
        <v>450</v>
      </c>
      <c r="B2110">
        <v>9.782</v>
      </c>
      <c r="C2110" s="129">
        <v>205919</v>
      </c>
    </row>
    <row r="2111" spans="1:3" outlineLevel="2" x14ac:dyDescent="0.25">
      <c r="A2111" t="s">
        <v>450</v>
      </c>
      <c r="B2111">
        <v>1.7589999999999999</v>
      </c>
      <c r="C2111" s="129">
        <v>37155</v>
      </c>
    </row>
    <row r="2112" spans="1:3" outlineLevel="2" x14ac:dyDescent="0.25">
      <c r="A2112" t="s">
        <v>450</v>
      </c>
      <c r="B2112">
        <v>19.321000000000002</v>
      </c>
      <c r="C2112" s="129">
        <v>400918</v>
      </c>
    </row>
    <row r="2113" spans="1:3" s="150" customFormat="1" outlineLevel="1" x14ac:dyDescent="0.25">
      <c r="A2113" s="130" t="s">
        <v>973</v>
      </c>
      <c r="B2113" s="150">
        <f>SUBTOTAL(9,B2108:B2112)</f>
        <v>58.685000000000002</v>
      </c>
      <c r="C2113" s="129">
        <f>SUBTOTAL(9,C2108:C2112)</f>
        <v>1213062</v>
      </c>
    </row>
    <row r="2114" spans="1:3" outlineLevel="2" x14ac:dyDescent="0.25">
      <c r="A2114" t="s">
        <v>579</v>
      </c>
      <c r="B2114">
        <v>87.509</v>
      </c>
      <c r="C2114" s="129">
        <v>393655</v>
      </c>
    </row>
    <row r="2115" spans="1:3" outlineLevel="2" x14ac:dyDescent="0.25">
      <c r="A2115" t="s">
        <v>579</v>
      </c>
      <c r="B2115">
        <v>79.78</v>
      </c>
      <c r="C2115" s="129">
        <v>358250</v>
      </c>
    </row>
    <row r="2116" spans="1:3" outlineLevel="2" x14ac:dyDescent="0.25">
      <c r="A2116" t="s">
        <v>579</v>
      </c>
      <c r="B2116">
        <v>88.263000000000005</v>
      </c>
      <c r="C2116" s="129">
        <v>396094</v>
      </c>
    </row>
    <row r="2117" spans="1:3" outlineLevel="2" x14ac:dyDescent="0.25">
      <c r="A2117" t="s">
        <v>579</v>
      </c>
      <c r="B2117">
        <v>124.741</v>
      </c>
      <c r="C2117" s="129">
        <v>557387</v>
      </c>
    </row>
    <row r="2118" spans="1:3" outlineLevel="2" x14ac:dyDescent="0.25">
      <c r="A2118" t="s">
        <v>579</v>
      </c>
      <c r="B2118">
        <v>75.736000000000004</v>
      </c>
      <c r="C2118" s="129">
        <v>338407</v>
      </c>
    </row>
    <row r="2119" spans="1:3" s="150" customFormat="1" outlineLevel="1" x14ac:dyDescent="0.25">
      <c r="A2119" s="130" t="s">
        <v>974</v>
      </c>
      <c r="B2119" s="150">
        <f>SUBTOTAL(9,B2114:B2118)</f>
        <v>456.029</v>
      </c>
      <c r="C2119" s="129">
        <f>SUBTOTAL(9,C2114:C2118)</f>
        <v>2043793</v>
      </c>
    </row>
    <row r="2120" spans="1:3" outlineLevel="2" x14ac:dyDescent="0.25">
      <c r="A2120" t="s">
        <v>362</v>
      </c>
      <c r="B2120">
        <v>95.262</v>
      </c>
      <c r="C2120" s="129">
        <v>4400248</v>
      </c>
    </row>
    <row r="2121" spans="1:3" outlineLevel="2" x14ac:dyDescent="0.25">
      <c r="A2121" t="s">
        <v>362</v>
      </c>
      <c r="B2121">
        <v>132.19200000000001</v>
      </c>
      <c r="C2121" s="129">
        <v>6104881</v>
      </c>
    </row>
    <row r="2122" spans="1:3" outlineLevel="2" x14ac:dyDescent="0.25">
      <c r="A2122" t="s">
        <v>362</v>
      </c>
      <c r="B2122">
        <v>152.41999999999999</v>
      </c>
      <c r="C2122" s="129">
        <v>6983942</v>
      </c>
    </row>
    <row r="2123" spans="1:3" outlineLevel="2" x14ac:dyDescent="0.25">
      <c r="A2123" t="s">
        <v>362</v>
      </c>
      <c r="B2123">
        <v>231.852</v>
      </c>
      <c r="C2123" s="129">
        <v>10387677</v>
      </c>
    </row>
    <row r="2124" spans="1:3" outlineLevel="2" x14ac:dyDescent="0.25">
      <c r="A2124" t="s">
        <v>362</v>
      </c>
      <c r="B2124">
        <v>174.17699999999999</v>
      </c>
      <c r="C2124" s="129">
        <v>8091216</v>
      </c>
    </row>
    <row r="2125" spans="1:3" s="150" customFormat="1" outlineLevel="1" x14ac:dyDescent="0.25">
      <c r="A2125" s="130" t="s">
        <v>975</v>
      </c>
      <c r="B2125" s="150">
        <f>SUBTOTAL(9,B2120:B2124)</f>
        <v>785.90300000000002</v>
      </c>
      <c r="C2125" s="129">
        <f>SUBTOTAL(9,C2120:C2124)</f>
        <v>35967964</v>
      </c>
    </row>
    <row r="2126" spans="1:3" outlineLevel="2" x14ac:dyDescent="0.25">
      <c r="A2126" t="s">
        <v>391</v>
      </c>
      <c r="B2126">
        <v>9.7789999999999999</v>
      </c>
      <c r="C2126" s="129">
        <v>45056</v>
      </c>
    </row>
    <row r="2127" spans="1:3" outlineLevel="2" x14ac:dyDescent="0.25">
      <c r="A2127" t="s">
        <v>391</v>
      </c>
      <c r="B2127">
        <v>13.601000000000001</v>
      </c>
      <c r="C2127" s="129">
        <v>61244</v>
      </c>
    </row>
    <row r="2128" spans="1:3" outlineLevel="2" x14ac:dyDescent="0.25">
      <c r="A2128" t="s">
        <v>391</v>
      </c>
      <c r="B2128">
        <v>12.515000000000001</v>
      </c>
      <c r="C2128" s="129">
        <v>55969</v>
      </c>
    </row>
    <row r="2129" spans="1:3" outlineLevel="2" x14ac:dyDescent="0.25">
      <c r="A2129" t="s">
        <v>391</v>
      </c>
      <c r="B2129">
        <v>16.553999999999998</v>
      </c>
      <c r="C2129" s="129">
        <v>73819</v>
      </c>
    </row>
    <row r="2130" spans="1:3" outlineLevel="2" x14ac:dyDescent="0.25">
      <c r="A2130" t="s">
        <v>391</v>
      </c>
      <c r="B2130">
        <v>17.187999999999999</v>
      </c>
      <c r="C2130" s="129">
        <v>76391</v>
      </c>
    </row>
    <row r="2131" spans="1:3" s="150" customFormat="1" outlineLevel="1" x14ac:dyDescent="0.25">
      <c r="A2131" s="130" t="s">
        <v>976</v>
      </c>
      <c r="B2131" s="150">
        <f>SUBTOTAL(9,B2126:B2130)</f>
        <v>69.637</v>
      </c>
      <c r="C2131" s="129">
        <f>SUBTOTAL(9,C2126:C2130)</f>
        <v>312479</v>
      </c>
    </row>
    <row r="2132" spans="1:3" outlineLevel="2" x14ac:dyDescent="0.25">
      <c r="A2132" t="s">
        <v>518</v>
      </c>
      <c r="B2132">
        <v>40.097000000000001</v>
      </c>
      <c r="C2132" s="129">
        <v>481823</v>
      </c>
    </row>
    <row r="2133" spans="1:3" outlineLevel="2" x14ac:dyDescent="0.25">
      <c r="A2133" t="s">
        <v>518</v>
      </c>
      <c r="B2133">
        <v>36.863999999999997</v>
      </c>
      <c r="C2133" s="129">
        <v>440502</v>
      </c>
    </row>
    <row r="2134" spans="1:3" outlineLevel="2" x14ac:dyDescent="0.25">
      <c r="A2134" t="s">
        <v>518</v>
      </c>
      <c r="B2134">
        <v>43.276000000000003</v>
      </c>
      <c r="C2134" s="129">
        <v>521117</v>
      </c>
    </row>
    <row r="2135" spans="1:3" outlineLevel="2" x14ac:dyDescent="0.25">
      <c r="A2135" t="s">
        <v>518</v>
      </c>
      <c r="B2135">
        <v>32.281999999999996</v>
      </c>
      <c r="C2135" s="129">
        <v>391007</v>
      </c>
    </row>
    <row r="2136" spans="1:3" outlineLevel="2" x14ac:dyDescent="0.25">
      <c r="A2136" t="s">
        <v>518</v>
      </c>
      <c r="B2136">
        <v>64.981999999999999</v>
      </c>
      <c r="C2136" s="129">
        <v>768424</v>
      </c>
    </row>
    <row r="2137" spans="1:3" s="150" customFormat="1" outlineLevel="1" x14ac:dyDescent="0.25">
      <c r="A2137" s="130" t="s">
        <v>977</v>
      </c>
      <c r="B2137" s="150">
        <f>SUBTOTAL(9,B2132:B2136)</f>
        <v>217.501</v>
      </c>
      <c r="C2137" s="129">
        <f>SUBTOTAL(9,C2132:C2136)</f>
        <v>2602873</v>
      </c>
    </row>
    <row r="2138" spans="1:3" outlineLevel="2" x14ac:dyDescent="0.25">
      <c r="A2138" t="s">
        <v>296</v>
      </c>
      <c r="B2138">
        <v>4.5730000000000004</v>
      </c>
      <c r="C2138" s="129">
        <v>488952</v>
      </c>
    </row>
    <row r="2139" spans="1:3" outlineLevel="2" x14ac:dyDescent="0.25">
      <c r="A2139" t="s">
        <v>296</v>
      </c>
      <c r="B2139">
        <v>9.8320000000000007</v>
      </c>
      <c r="C2139" s="129">
        <v>1047550</v>
      </c>
    </row>
    <row r="2140" spans="1:3" outlineLevel="2" x14ac:dyDescent="0.25">
      <c r="A2140" t="s">
        <v>296</v>
      </c>
      <c r="B2140">
        <v>10.81</v>
      </c>
      <c r="C2140" s="129">
        <v>1149370</v>
      </c>
    </row>
    <row r="2141" spans="1:3" outlineLevel="2" x14ac:dyDescent="0.25">
      <c r="A2141" t="s">
        <v>296</v>
      </c>
      <c r="B2141">
        <v>16.765999999999998</v>
      </c>
      <c r="C2141" s="129">
        <v>1766173</v>
      </c>
    </row>
    <row r="2142" spans="1:3" outlineLevel="2" x14ac:dyDescent="0.25">
      <c r="A2142" t="s">
        <v>296</v>
      </c>
      <c r="B2142">
        <v>10.785</v>
      </c>
      <c r="C2142" s="129">
        <v>1163105</v>
      </c>
    </row>
    <row r="2143" spans="1:3" s="150" customFormat="1" outlineLevel="1" x14ac:dyDescent="0.25">
      <c r="A2143" s="130" t="s">
        <v>978</v>
      </c>
      <c r="B2143" s="150">
        <f>SUBTOTAL(9,B2138:B2142)</f>
        <v>52.766000000000005</v>
      </c>
      <c r="C2143" s="129">
        <f>SUBTOTAL(9,C2138:C2142)</f>
        <v>5615150</v>
      </c>
    </row>
    <row r="2144" spans="1:3" outlineLevel="2" x14ac:dyDescent="0.25">
      <c r="A2144" t="s">
        <v>451</v>
      </c>
      <c r="B2144">
        <v>6.7560000000000002</v>
      </c>
      <c r="C2144" s="129">
        <v>45601</v>
      </c>
    </row>
    <row r="2145" spans="1:3" outlineLevel="2" x14ac:dyDescent="0.25">
      <c r="A2145" t="s">
        <v>451</v>
      </c>
      <c r="B2145">
        <v>5.2430000000000003</v>
      </c>
      <c r="C2145" s="129">
        <v>34935</v>
      </c>
    </row>
    <row r="2146" spans="1:3" outlineLevel="2" x14ac:dyDescent="0.25">
      <c r="A2146" t="s">
        <v>451</v>
      </c>
      <c r="B2146">
        <v>4.6040000000000001</v>
      </c>
      <c r="C2146" s="129">
        <v>30944</v>
      </c>
    </row>
    <row r="2147" spans="1:3" outlineLevel="2" x14ac:dyDescent="0.25">
      <c r="A2147" t="s">
        <v>451</v>
      </c>
      <c r="B2147">
        <v>6.2750000000000004</v>
      </c>
      <c r="C2147" s="129">
        <v>42192</v>
      </c>
    </row>
    <row r="2148" spans="1:3" outlineLevel="2" x14ac:dyDescent="0.25">
      <c r="A2148" t="s">
        <v>451</v>
      </c>
      <c r="B2148">
        <v>9.6519999999999992</v>
      </c>
      <c r="C2148" s="129">
        <v>63573</v>
      </c>
    </row>
    <row r="2149" spans="1:3" s="150" customFormat="1" outlineLevel="1" x14ac:dyDescent="0.25">
      <c r="A2149" s="130" t="s">
        <v>979</v>
      </c>
      <c r="B2149" s="150">
        <f>SUBTOTAL(9,B2144:B2148)</f>
        <v>32.53</v>
      </c>
      <c r="C2149" s="129">
        <f>SUBTOTAL(9,C2144:C2148)</f>
        <v>217245</v>
      </c>
    </row>
    <row r="2150" spans="1:3" outlineLevel="2" x14ac:dyDescent="0.25">
      <c r="A2150" t="s">
        <v>384</v>
      </c>
      <c r="B2150">
        <v>38.715000000000003</v>
      </c>
      <c r="C2150" s="129">
        <v>877112</v>
      </c>
    </row>
    <row r="2151" spans="1:3" outlineLevel="2" x14ac:dyDescent="0.25">
      <c r="A2151" t="s">
        <v>384</v>
      </c>
      <c r="B2151">
        <v>98.406000000000006</v>
      </c>
      <c r="C2151" s="129">
        <v>2205152</v>
      </c>
    </row>
    <row r="2152" spans="1:3" outlineLevel="2" x14ac:dyDescent="0.25">
      <c r="A2152" t="s">
        <v>384</v>
      </c>
      <c r="B2152">
        <v>53.308</v>
      </c>
      <c r="C2152" s="129">
        <v>1214751</v>
      </c>
    </row>
    <row r="2153" spans="1:3" outlineLevel="2" x14ac:dyDescent="0.25">
      <c r="A2153" t="s">
        <v>384</v>
      </c>
      <c r="B2153">
        <v>51.802</v>
      </c>
      <c r="C2153" s="129">
        <v>1176457</v>
      </c>
    </row>
    <row r="2154" spans="1:3" outlineLevel="2" x14ac:dyDescent="0.25">
      <c r="A2154" t="s">
        <v>384</v>
      </c>
      <c r="B2154">
        <v>32.792000000000002</v>
      </c>
      <c r="C2154" s="129">
        <v>741714</v>
      </c>
    </row>
    <row r="2155" spans="1:3" s="150" customFormat="1" outlineLevel="1" x14ac:dyDescent="0.25">
      <c r="A2155" s="130" t="s">
        <v>980</v>
      </c>
      <c r="B2155" s="150">
        <f>SUBTOTAL(9,B2150:B2154)</f>
        <v>275.02300000000002</v>
      </c>
      <c r="C2155" s="129">
        <f>SUBTOTAL(9,C2150:C2154)</f>
        <v>6215186</v>
      </c>
    </row>
    <row r="2156" spans="1:3" outlineLevel="2" x14ac:dyDescent="0.25">
      <c r="A2156" t="s">
        <v>519</v>
      </c>
      <c r="B2156">
        <v>3.2149999999999999</v>
      </c>
      <c r="C2156" s="129">
        <v>95977</v>
      </c>
    </row>
    <row r="2157" spans="1:3" outlineLevel="2" x14ac:dyDescent="0.25">
      <c r="A2157" t="s">
        <v>519</v>
      </c>
      <c r="B2157">
        <v>3.5779999999999998</v>
      </c>
      <c r="C2157" s="129">
        <v>105729</v>
      </c>
    </row>
    <row r="2158" spans="1:3" outlineLevel="2" x14ac:dyDescent="0.25">
      <c r="A2158" t="s">
        <v>519</v>
      </c>
      <c r="B2158">
        <v>1.3380000000000001</v>
      </c>
      <c r="C2158" s="129">
        <v>40837</v>
      </c>
    </row>
    <row r="2159" spans="1:3" outlineLevel="2" x14ac:dyDescent="0.25">
      <c r="A2159" t="s">
        <v>519</v>
      </c>
      <c r="B2159">
        <v>2.1349999999999998</v>
      </c>
      <c r="C2159" s="129">
        <v>65946</v>
      </c>
    </row>
    <row r="2160" spans="1:3" outlineLevel="2" x14ac:dyDescent="0.25">
      <c r="A2160" t="s">
        <v>519</v>
      </c>
      <c r="B2160">
        <v>0.996</v>
      </c>
      <c r="C2160" s="129">
        <v>29730</v>
      </c>
    </row>
    <row r="2161" spans="1:3" s="150" customFormat="1" outlineLevel="1" x14ac:dyDescent="0.25">
      <c r="A2161" s="130" t="s">
        <v>981</v>
      </c>
      <c r="B2161" s="150">
        <f>SUBTOTAL(9,B2156:B2160)</f>
        <v>11.262</v>
      </c>
      <c r="C2161" s="129">
        <f>SUBTOTAL(9,C2156:C2160)</f>
        <v>338219</v>
      </c>
    </row>
    <row r="2162" spans="1:3" outlineLevel="2" x14ac:dyDescent="0.25">
      <c r="A2162" t="s">
        <v>520</v>
      </c>
      <c r="B2162">
        <v>5.0940000000000003</v>
      </c>
      <c r="C2162" s="129">
        <v>85827</v>
      </c>
    </row>
    <row r="2163" spans="1:3" outlineLevel="2" x14ac:dyDescent="0.25">
      <c r="A2163" t="s">
        <v>520</v>
      </c>
      <c r="B2163">
        <v>25.613</v>
      </c>
      <c r="C2163" s="129">
        <v>429517</v>
      </c>
    </row>
    <row r="2164" spans="1:3" outlineLevel="2" x14ac:dyDescent="0.25">
      <c r="A2164" t="s">
        <v>520</v>
      </c>
      <c r="B2164">
        <v>18.827000000000002</v>
      </c>
      <c r="C2164" s="129">
        <v>321828</v>
      </c>
    </row>
    <row r="2165" spans="1:3" outlineLevel="2" x14ac:dyDescent="0.25">
      <c r="A2165" t="s">
        <v>520</v>
      </c>
      <c r="B2165">
        <v>3.4089999999999998</v>
      </c>
      <c r="C2165" s="129">
        <v>59703</v>
      </c>
    </row>
    <row r="2166" spans="1:3" outlineLevel="2" x14ac:dyDescent="0.25">
      <c r="A2166" t="s">
        <v>520</v>
      </c>
      <c r="B2166">
        <v>2.3130000000000002</v>
      </c>
      <c r="C2166" s="129">
        <v>39674</v>
      </c>
    </row>
    <row r="2167" spans="1:3" s="150" customFormat="1" outlineLevel="1" x14ac:dyDescent="0.25">
      <c r="A2167" s="130" t="s">
        <v>982</v>
      </c>
      <c r="B2167" s="150">
        <f>SUBTOTAL(9,B2162:B2166)</f>
        <v>55.256000000000007</v>
      </c>
      <c r="C2167" s="129">
        <f>SUBTOTAL(9,C2162:C2166)</f>
        <v>936549</v>
      </c>
    </row>
    <row r="2168" spans="1:3" outlineLevel="2" x14ac:dyDescent="0.25">
      <c r="A2168" t="s">
        <v>452</v>
      </c>
      <c r="B2168">
        <v>2.9830000000000001</v>
      </c>
      <c r="C2168" s="129">
        <v>377325</v>
      </c>
    </row>
    <row r="2169" spans="1:3" outlineLevel="2" x14ac:dyDescent="0.25">
      <c r="A2169" t="s">
        <v>452</v>
      </c>
      <c r="B2169">
        <v>1.585</v>
      </c>
      <c r="C2169" s="129">
        <v>201282</v>
      </c>
    </row>
    <row r="2170" spans="1:3" outlineLevel="2" x14ac:dyDescent="0.25">
      <c r="A2170" t="s">
        <v>452</v>
      </c>
      <c r="B2170">
        <v>1.8839999999999999</v>
      </c>
      <c r="C2170" s="129">
        <v>244733</v>
      </c>
    </row>
    <row r="2171" spans="1:3" outlineLevel="2" x14ac:dyDescent="0.25">
      <c r="A2171" t="s">
        <v>452</v>
      </c>
      <c r="B2171">
        <v>2.2839999999999998</v>
      </c>
      <c r="C2171" s="129">
        <v>307323</v>
      </c>
    </row>
    <row r="2172" spans="1:3" outlineLevel="2" x14ac:dyDescent="0.25">
      <c r="A2172" t="s">
        <v>452</v>
      </c>
      <c r="B2172">
        <v>3.3490000000000002</v>
      </c>
      <c r="C2172" s="129">
        <v>440608</v>
      </c>
    </row>
    <row r="2173" spans="1:3" s="150" customFormat="1" outlineLevel="1" x14ac:dyDescent="0.25">
      <c r="A2173" s="130" t="s">
        <v>983</v>
      </c>
      <c r="B2173" s="150">
        <f>SUBTOTAL(9,B2168:B2172)</f>
        <v>12.085000000000001</v>
      </c>
      <c r="C2173" s="129">
        <f>SUBTOTAL(9,C2168:C2172)</f>
        <v>1571271</v>
      </c>
    </row>
    <row r="2174" spans="1:3" outlineLevel="2" x14ac:dyDescent="0.25">
      <c r="A2174" t="s">
        <v>1013</v>
      </c>
      <c r="B2174">
        <v>0.624</v>
      </c>
      <c r="C2174" s="129">
        <v>8348</v>
      </c>
    </row>
    <row r="2175" spans="1:3" outlineLevel="2" x14ac:dyDescent="0.25">
      <c r="A2175" t="s">
        <v>1013</v>
      </c>
      <c r="B2175">
        <v>0.41</v>
      </c>
      <c r="C2175" s="129">
        <v>5281</v>
      </c>
    </row>
    <row r="2176" spans="1:3" outlineLevel="2" x14ac:dyDescent="0.25">
      <c r="A2176" t="s">
        <v>1013</v>
      </c>
      <c r="B2176">
        <v>0.879</v>
      </c>
      <c r="C2176" s="129">
        <v>10952</v>
      </c>
    </row>
    <row r="2177" spans="1:3" outlineLevel="2" x14ac:dyDescent="0.25">
      <c r="A2177" t="s">
        <v>1013</v>
      </c>
      <c r="B2177">
        <v>0.92300000000000004</v>
      </c>
      <c r="C2177" s="129">
        <v>10543</v>
      </c>
    </row>
    <row r="2178" spans="1:3" outlineLevel="2" x14ac:dyDescent="0.25">
      <c r="A2178" t="s">
        <v>1013</v>
      </c>
      <c r="B2178">
        <v>2.4660000000000002</v>
      </c>
      <c r="C2178" s="129">
        <v>27766</v>
      </c>
    </row>
    <row r="2179" spans="1:3" s="150" customFormat="1" outlineLevel="1" x14ac:dyDescent="0.25">
      <c r="A2179" s="130" t="s">
        <v>1017</v>
      </c>
      <c r="B2179" s="150">
        <f>SUBTOTAL(9,B2174:B2178)</f>
        <v>5.3020000000000005</v>
      </c>
      <c r="C2179" s="129">
        <f>SUBTOTAL(9,C2174:C2178)</f>
        <v>62890</v>
      </c>
    </row>
    <row r="2180" spans="1:3" outlineLevel="2" x14ac:dyDescent="0.25">
      <c r="A2180" t="s">
        <v>651</v>
      </c>
      <c r="B2180">
        <v>132.887</v>
      </c>
      <c r="C2180" s="129">
        <v>4176180</v>
      </c>
    </row>
    <row r="2181" spans="1:3" outlineLevel="2" x14ac:dyDescent="0.25">
      <c r="A2181" t="s">
        <v>651</v>
      </c>
      <c r="B2181">
        <v>51.405999999999999</v>
      </c>
      <c r="C2181" s="129">
        <v>1698404</v>
      </c>
    </row>
    <row r="2182" spans="1:3" outlineLevel="2" x14ac:dyDescent="0.25">
      <c r="A2182" t="s">
        <v>651</v>
      </c>
      <c r="B2182">
        <v>11.956</v>
      </c>
      <c r="C2182" s="129">
        <v>406485</v>
      </c>
    </row>
    <row r="2183" spans="1:3" outlineLevel="2" x14ac:dyDescent="0.25">
      <c r="A2183" t="s">
        <v>651</v>
      </c>
      <c r="B2183">
        <v>36.009</v>
      </c>
      <c r="C2183" s="129">
        <v>1191534</v>
      </c>
    </row>
    <row r="2184" spans="1:3" outlineLevel="2" x14ac:dyDescent="0.25">
      <c r="A2184" t="s">
        <v>651</v>
      </c>
      <c r="B2184">
        <v>40.838999999999999</v>
      </c>
      <c r="C2184" s="129">
        <v>1365331</v>
      </c>
    </row>
    <row r="2185" spans="1:3" s="150" customFormat="1" outlineLevel="1" x14ac:dyDescent="0.25">
      <c r="A2185" s="130" t="s">
        <v>984</v>
      </c>
      <c r="B2185" s="150">
        <f>SUBTOTAL(9,B2180:B2184)</f>
        <v>273.09699999999998</v>
      </c>
      <c r="C2185" s="129">
        <f>SUBTOTAL(9,C2180:C2184)</f>
        <v>8837934</v>
      </c>
    </row>
    <row r="2186" spans="1:3" outlineLevel="2" x14ac:dyDescent="0.25">
      <c r="A2186" t="s">
        <v>385</v>
      </c>
      <c r="B2186">
        <v>4.468</v>
      </c>
      <c r="C2186" s="129">
        <v>119703</v>
      </c>
    </row>
    <row r="2187" spans="1:3" outlineLevel="2" x14ac:dyDescent="0.25">
      <c r="A2187" t="s">
        <v>385</v>
      </c>
      <c r="B2187">
        <v>24.914000000000001</v>
      </c>
      <c r="C2187" s="129">
        <v>670448</v>
      </c>
    </row>
    <row r="2188" spans="1:3" outlineLevel="2" x14ac:dyDescent="0.25">
      <c r="A2188" t="s">
        <v>385</v>
      </c>
      <c r="B2188">
        <v>9.3529999999999998</v>
      </c>
      <c r="C2188" s="129">
        <v>252843</v>
      </c>
    </row>
    <row r="2189" spans="1:3" outlineLevel="2" x14ac:dyDescent="0.25">
      <c r="A2189" t="s">
        <v>385</v>
      </c>
      <c r="B2189">
        <v>11.019</v>
      </c>
      <c r="C2189" s="129">
        <v>295761</v>
      </c>
    </row>
    <row r="2190" spans="1:3" outlineLevel="2" x14ac:dyDescent="0.25">
      <c r="A2190" t="s">
        <v>385</v>
      </c>
      <c r="B2190">
        <v>6.7240000000000002</v>
      </c>
      <c r="C2190" s="129">
        <v>180125</v>
      </c>
    </row>
    <row r="2191" spans="1:3" s="150" customFormat="1" outlineLevel="1" x14ac:dyDescent="0.25">
      <c r="A2191" s="130" t="s">
        <v>985</v>
      </c>
      <c r="B2191" s="150">
        <f>SUBTOTAL(9,B2186:B2190)</f>
        <v>56.477999999999994</v>
      </c>
      <c r="C2191" s="129">
        <f>SUBTOTAL(9,C2186:C2190)</f>
        <v>1518880</v>
      </c>
    </row>
    <row r="2192" spans="1:3" outlineLevel="2" x14ac:dyDescent="0.25">
      <c r="A2192" t="s">
        <v>453</v>
      </c>
      <c r="B2192">
        <v>5.4770000000000003</v>
      </c>
      <c r="C2192" s="129">
        <v>305134</v>
      </c>
    </row>
    <row r="2193" spans="1:3" outlineLevel="2" x14ac:dyDescent="0.25">
      <c r="A2193" t="s">
        <v>453</v>
      </c>
      <c r="B2193">
        <v>0.88800000000000001</v>
      </c>
      <c r="C2193" s="129">
        <v>50229</v>
      </c>
    </row>
    <row r="2194" spans="1:3" outlineLevel="2" x14ac:dyDescent="0.25">
      <c r="A2194" t="s">
        <v>453</v>
      </c>
      <c r="B2194">
        <v>1.224</v>
      </c>
      <c r="C2194" s="129">
        <v>69088</v>
      </c>
    </row>
    <row r="2195" spans="1:3" outlineLevel="2" x14ac:dyDescent="0.25">
      <c r="A2195" t="s">
        <v>453</v>
      </c>
      <c r="B2195">
        <v>2.4340000000000002</v>
      </c>
      <c r="C2195" s="129">
        <v>139124</v>
      </c>
    </row>
    <row r="2196" spans="1:3" outlineLevel="2" x14ac:dyDescent="0.25">
      <c r="A2196" t="s">
        <v>453</v>
      </c>
      <c r="B2196">
        <v>1.877</v>
      </c>
      <c r="C2196" s="129">
        <v>107271</v>
      </c>
    </row>
    <row r="2197" spans="1:3" s="150" customFormat="1" outlineLevel="1" x14ac:dyDescent="0.25">
      <c r="A2197" s="130" t="s">
        <v>986</v>
      </c>
      <c r="B2197" s="150">
        <f>SUBTOTAL(9,B2192:B2196)</f>
        <v>11.9</v>
      </c>
      <c r="C2197" s="129">
        <f>SUBTOTAL(9,C2192:C2196)</f>
        <v>670846</v>
      </c>
    </row>
    <row r="2198" spans="1:3" outlineLevel="2" x14ac:dyDescent="0.25">
      <c r="A2198" t="s">
        <v>155</v>
      </c>
      <c r="B2198">
        <v>29.407</v>
      </c>
      <c r="C2198" s="129">
        <v>3722044</v>
      </c>
    </row>
    <row r="2199" spans="1:3" outlineLevel="2" x14ac:dyDescent="0.25">
      <c r="A2199" t="s">
        <v>155</v>
      </c>
      <c r="B2199">
        <v>26.155000000000001</v>
      </c>
      <c r="C2199" s="129">
        <v>3312124</v>
      </c>
    </row>
    <row r="2200" spans="1:3" outlineLevel="2" x14ac:dyDescent="0.25">
      <c r="A2200" t="s">
        <v>155</v>
      </c>
      <c r="B2200">
        <v>27.756</v>
      </c>
      <c r="C2200" s="129">
        <v>3588974</v>
      </c>
    </row>
    <row r="2201" spans="1:3" outlineLevel="2" x14ac:dyDescent="0.25">
      <c r="A2201" t="s">
        <v>155</v>
      </c>
      <c r="B2201">
        <v>33.505000000000003</v>
      </c>
      <c r="C2201" s="129">
        <v>4294344</v>
      </c>
    </row>
    <row r="2202" spans="1:3" outlineLevel="2" x14ac:dyDescent="0.25">
      <c r="A2202" t="s">
        <v>155</v>
      </c>
      <c r="B2202">
        <v>39.085999999999999</v>
      </c>
      <c r="C2202" s="129">
        <v>4931883</v>
      </c>
    </row>
    <row r="2203" spans="1:3" s="150" customFormat="1" outlineLevel="1" x14ac:dyDescent="0.25">
      <c r="A2203" s="130" t="s">
        <v>646</v>
      </c>
      <c r="B2203" s="150">
        <f>SUBTOTAL(9,B2198:B2202)</f>
        <v>155.90899999999999</v>
      </c>
      <c r="C2203" s="129">
        <f>SUBTOTAL(9,C2198:C2202)</f>
        <v>19849369</v>
      </c>
    </row>
    <row r="2204" spans="1:3" outlineLevel="2" x14ac:dyDescent="0.25">
      <c r="A2204" t="s">
        <v>297</v>
      </c>
      <c r="B2204">
        <v>11.021000000000001</v>
      </c>
      <c r="C2204" s="129">
        <v>314551</v>
      </c>
    </row>
    <row r="2205" spans="1:3" outlineLevel="2" x14ac:dyDescent="0.25">
      <c r="A2205" t="s">
        <v>297</v>
      </c>
      <c r="B2205">
        <v>7.7610000000000001</v>
      </c>
      <c r="C2205" s="129">
        <v>221748</v>
      </c>
    </row>
    <row r="2206" spans="1:3" outlineLevel="2" x14ac:dyDescent="0.25">
      <c r="A2206" t="s">
        <v>297</v>
      </c>
      <c r="B2206">
        <v>126.67</v>
      </c>
      <c r="C2206" s="129">
        <v>3619286</v>
      </c>
    </row>
    <row r="2207" spans="1:3" outlineLevel="2" x14ac:dyDescent="0.25">
      <c r="A2207" t="s">
        <v>297</v>
      </c>
      <c r="B2207">
        <v>3.2839999999999998</v>
      </c>
      <c r="C2207" s="129">
        <v>93958</v>
      </c>
    </row>
    <row r="2208" spans="1:3" outlineLevel="2" x14ac:dyDescent="0.25">
      <c r="A2208" t="s">
        <v>297</v>
      </c>
      <c r="B2208">
        <v>3.8740000000000001</v>
      </c>
      <c r="C2208" s="129">
        <v>110616</v>
      </c>
    </row>
    <row r="2209" spans="1:3" s="150" customFormat="1" outlineLevel="1" x14ac:dyDescent="0.25">
      <c r="A2209" s="130" t="s">
        <v>987</v>
      </c>
      <c r="B2209" s="150">
        <f>SUBTOTAL(9,B2204:B2208)</f>
        <v>152.60999999999999</v>
      </c>
      <c r="C2209" s="129">
        <f>SUBTOTAL(9,C2204:C2208)</f>
        <v>4360159</v>
      </c>
    </row>
    <row r="2210" spans="1:3" outlineLevel="2" x14ac:dyDescent="0.25">
      <c r="A2210" t="s">
        <v>454</v>
      </c>
      <c r="B2210">
        <v>4.7649999999999997</v>
      </c>
      <c r="C2210" s="129">
        <v>739160</v>
      </c>
    </row>
    <row r="2211" spans="1:3" outlineLevel="2" x14ac:dyDescent="0.25">
      <c r="A2211" t="s">
        <v>454</v>
      </c>
      <c r="B2211">
        <v>4.4109999999999996</v>
      </c>
      <c r="C2211" s="129">
        <v>681806</v>
      </c>
    </row>
    <row r="2212" spans="1:3" outlineLevel="2" x14ac:dyDescent="0.25">
      <c r="A2212" t="s">
        <v>454</v>
      </c>
      <c r="B2212">
        <v>6.782</v>
      </c>
      <c r="C2212" s="129">
        <v>1039150</v>
      </c>
    </row>
    <row r="2213" spans="1:3" outlineLevel="2" x14ac:dyDescent="0.25">
      <c r="A2213" t="s">
        <v>454</v>
      </c>
      <c r="B2213">
        <v>10.420999999999999</v>
      </c>
      <c r="C2213" s="129">
        <v>1784774</v>
      </c>
    </row>
    <row r="2214" spans="1:3" outlineLevel="2" x14ac:dyDescent="0.25">
      <c r="A2214" t="s">
        <v>454</v>
      </c>
      <c r="B2214">
        <v>7.2190000000000003</v>
      </c>
      <c r="C2214" s="129">
        <v>1146732</v>
      </c>
    </row>
    <row r="2215" spans="1:3" s="150" customFormat="1" outlineLevel="1" x14ac:dyDescent="0.25">
      <c r="A2215" s="130" t="s">
        <v>988</v>
      </c>
      <c r="B2215" s="150">
        <f>SUBTOTAL(9,B2210:B2214)</f>
        <v>33.597999999999999</v>
      </c>
      <c r="C2215" s="129">
        <f>SUBTOTAL(9,C2210:C2214)</f>
        <v>5391622</v>
      </c>
    </row>
    <row r="2216" spans="1:3" outlineLevel="2" x14ac:dyDescent="0.25">
      <c r="A2216" t="s">
        <v>298</v>
      </c>
      <c r="B2216">
        <v>7.0529999999999999</v>
      </c>
      <c r="C2216" s="129">
        <v>438762</v>
      </c>
    </row>
    <row r="2217" spans="1:3" outlineLevel="2" x14ac:dyDescent="0.25">
      <c r="A2217" t="s">
        <v>298</v>
      </c>
      <c r="B2217">
        <v>5.8070000000000004</v>
      </c>
      <c r="C2217" s="129">
        <v>360893</v>
      </c>
    </row>
    <row r="2218" spans="1:3" outlineLevel="2" x14ac:dyDescent="0.25">
      <c r="A2218" t="s">
        <v>298</v>
      </c>
      <c r="B2218">
        <v>8.9979999999999993</v>
      </c>
      <c r="C2218" s="129">
        <v>559505</v>
      </c>
    </row>
    <row r="2219" spans="1:3" outlineLevel="2" x14ac:dyDescent="0.25">
      <c r="A2219" t="s">
        <v>298</v>
      </c>
      <c r="B2219">
        <v>7.681</v>
      </c>
      <c r="C2219" s="129">
        <v>473029</v>
      </c>
    </row>
    <row r="2220" spans="1:3" outlineLevel="2" x14ac:dyDescent="0.25">
      <c r="A2220" t="s">
        <v>298</v>
      </c>
      <c r="B2220">
        <v>16.994</v>
      </c>
      <c r="C2220" s="129">
        <v>1039562</v>
      </c>
    </row>
    <row r="2221" spans="1:3" s="150" customFormat="1" outlineLevel="1" x14ac:dyDescent="0.25">
      <c r="A2221" s="130" t="s">
        <v>989</v>
      </c>
      <c r="B2221" s="150">
        <f>SUBTOTAL(9,B2216:B2220)</f>
        <v>46.533000000000001</v>
      </c>
      <c r="C2221" s="129">
        <f>SUBTOTAL(9,C2216:C2220)</f>
        <v>2871751</v>
      </c>
    </row>
    <row r="2222" spans="1:3" outlineLevel="2" x14ac:dyDescent="0.25">
      <c r="A2222" t="s">
        <v>548</v>
      </c>
      <c r="B2222">
        <v>8.0069999999999997</v>
      </c>
      <c r="C2222" s="129">
        <v>2729</v>
      </c>
    </row>
    <row r="2223" spans="1:3" outlineLevel="2" x14ac:dyDescent="0.25">
      <c r="A2223" t="s">
        <v>548</v>
      </c>
      <c r="B2223">
        <v>0.93100000000000005</v>
      </c>
      <c r="C2223">
        <v>320</v>
      </c>
    </row>
    <row r="2224" spans="1:3" outlineLevel="2" x14ac:dyDescent="0.25">
      <c r="A2224" t="s">
        <v>548</v>
      </c>
      <c r="B2224">
        <v>2.294</v>
      </c>
      <c r="C2224">
        <v>787</v>
      </c>
    </row>
    <row r="2225" spans="1:3" outlineLevel="2" x14ac:dyDescent="0.25">
      <c r="A2225" t="s">
        <v>548</v>
      </c>
      <c r="B2225">
        <v>12.608000000000001</v>
      </c>
      <c r="C2225" s="129">
        <v>4190</v>
      </c>
    </row>
    <row r="2226" spans="1:3" outlineLevel="2" x14ac:dyDescent="0.25">
      <c r="A2226" t="s">
        <v>548</v>
      </c>
      <c r="B2226">
        <v>2.859</v>
      </c>
      <c r="C2226">
        <v>945</v>
      </c>
    </row>
    <row r="2227" spans="1:3" s="150" customFormat="1" outlineLevel="1" x14ac:dyDescent="0.25">
      <c r="A2227" s="130" t="s">
        <v>990</v>
      </c>
      <c r="B2227" s="150">
        <f>SUBTOTAL(9,B2222:B2226)</f>
        <v>26.698999999999998</v>
      </c>
      <c r="C2227" s="150">
        <f>SUBTOTAL(9,C2222:C2226)</f>
        <v>8971</v>
      </c>
    </row>
    <row r="2228" spans="1:3" outlineLevel="2" x14ac:dyDescent="0.25">
      <c r="A2228" t="s">
        <v>320</v>
      </c>
      <c r="B2228">
        <v>10.483000000000001</v>
      </c>
      <c r="C2228" s="129">
        <v>1217628</v>
      </c>
    </row>
    <row r="2229" spans="1:3" outlineLevel="2" x14ac:dyDescent="0.25">
      <c r="A2229" t="s">
        <v>320</v>
      </c>
      <c r="B2229">
        <v>4.3470000000000004</v>
      </c>
      <c r="C2229" s="129">
        <v>495253</v>
      </c>
    </row>
    <row r="2230" spans="1:3" outlineLevel="2" x14ac:dyDescent="0.25">
      <c r="A2230" t="s">
        <v>320</v>
      </c>
      <c r="B2230">
        <v>4.9180000000000001</v>
      </c>
      <c r="C2230" s="129">
        <v>557665</v>
      </c>
    </row>
    <row r="2231" spans="1:3" outlineLevel="2" x14ac:dyDescent="0.25">
      <c r="A2231" t="s">
        <v>320</v>
      </c>
      <c r="B2231">
        <v>4.9580000000000002</v>
      </c>
      <c r="C2231" s="129">
        <v>582208</v>
      </c>
    </row>
    <row r="2232" spans="1:3" outlineLevel="2" x14ac:dyDescent="0.25">
      <c r="A2232" t="s">
        <v>320</v>
      </c>
      <c r="B2232">
        <v>5.181</v>
      </c>
      <c r="C2232" s="129">
        <v>601465</v>
      </c>
    </row>
    <row r="2233" spans="1:3" s="150" customFormat="1" outlineLevel="1" x14ac:dyDescent="0.25">
      <c r="A2233" s="130" t="s">
        <v>991</v>
      </c>
      <c r="B2233" s="150">
        <f>SUBTOTAL(9,B2228:B2232)</f>
        <v>29.887000000000004</v>
      </c>
      <c r="C2233" s="129">
        <f>SUBTOTAL(9,C2228:C2232)</f>
        <v>3454219</v>
      </c>
    </row>
    <row r="2234" spans="1:3" outlineLevel="2" x14ac:dyDescent="0.25">
      <c r="A2234" t="s">
        <v>472</v>
      </c>
      <c r="B2234">
        <v>3.7719999999999998</v>
      </c>
      <c r="C2234" s="129">
        <v>85610</v>
      </c>
    </row>
    <row r="2235" spans="1:3" outlineLevel="2" x14ac:dyDescent="0.25">
      <c r="A2235" t="s">
        <v>472</v>
      </c>
      <c r="B2235">
        <v>9.2910000000000004</v>
      </c>
      <c r="C2235" s="129">
        <v>208398</v>
      </c>
    </row>
    <row r="2236" spans="1:3" outlineLevel="2" x14ac:dyDescent="0.25">
      <c r="A2236" t="s">
        <v>472</v>
      </c>
      <c r="B2236">
        <v>19.091000000000001</v>
      </c>
      <c r="C2236" s="129">
        <v>427334</v>
      </c>
    </row>
    <row r="2237" spans="1:3" outlineLevel="2" x14ac:dyDescent="0.25">
      <c r="A2237" t="s">
        <v>472</v>
      </c>
      <c r="B2237">
        <v>7.6520000000000001</v>
      </c>
      <c r="C2237" s="129">
        <v>170239</v>
      </c>
    </row>
    <row r="2238" spans="1:3" outlineLevel="2" x14ac:dyDescent="0.25">
      <c r="A2238" t="s">
        <v>472</v>
      </c>
      <c r="B2238">
        <v>12.237</v>
      </c>
      <c r="C2238" s="129">
        <v>272850</v>
      </c>
    </row>
    <row r="2239" spans="1:3" s="150" customFormat="1" outlineLevel="1" x14ac:dyDescent="0.25">
      <c r="A2239" s="130" t="s">
        <v>992</v>
      </c>
      <c r="B2239" s="150">
        <f>SUBTOTAL(9,B2234:B2238)</f>
        <v>52.043000000000006</v>
      </c>
      <c r="C2239" s="129">
        <f>SUBTOTAL(9,C2234:C2238)</f>
        <v>1164431</v>
      </c>
    </row>
    <row r="2240" spans="1:3" outlineLevel="2" x14ac:dyDescent="0.25">
      <c r="A2240" t="s">
        <v>321</v>
      </c>
      <c r="B2240">
        <v>6.923</v>
      </c>
      <c r="C2240" s="129">
        <v>395306</v>
      </c>
    </row>
    <row r="2241" spans="1:3" outlineLevel="2" x14ac:dyDescent="0.25">
      <c r="A2241" t="s">
        <v>321</v>
      </c>
      <c r="B2241">
        <v>4.5250000000000004</v>
      </c>
      <c r="C2241" s="129">
        <v>258674</v>
      </c>
    </row>
    <row r="2242" spans="1:3" outlineLevel="2" x14ac:dyDescent="0.25">
      <c r="A2242" t="s">
        <v>321</v>
      </c>
      <c r="B2242">
        <v>10.526</v>
      </c>
      <c r="C2242" s="129">
        <v>601589</v>
      </c>
    </row>
    <row r="2243" spans="1:3" outlineLevel="2" x14ac:dyDescent="0.25">
      <c r="A2243" t="s">
        <v>321</v>
      </c>
      <c r="B2243">
        <v>6.3769999999999998</v>
      </c>
      <c r="C2243" s="129">
        <v>360120</v>
      </c>
    </row>
    <row r="2244" spans="1:3" outlineLevel="2" x14ac:dyDescent="0.25">
      <c r="A2244" t="s">
        <v>321</v>
      </c>
      <c r="B2244">
        <v>7.1980000000000004</v>
      </c>
      <c r="C2244" s="129">
        <v>404356</v>
      </c>
    </row>
    <row r="2245" spans="1:3" s="150" customFormat="1" outlineLevel="1" x14ac:dyDescent="0.25">
      <c r="A2245" s="130" t="s">
        <v>993</v>
      </c>
      <c r="B2245" s="150">
        <f>SUBTOTAL(9,B2240:B2244)</f>
        <v>35.548999999999999</v>
      </c>
      <c r="C2245" s="129">
        <f>SUBTOTAL(9,C2240:C2244)</f>
        <v>2020045</v>
      </c>
    </row>
    <row r="2246" spans="1:3" outlineLevel="2" x14ac:dyDescent="0.25">
      <c r="A2246" t="s">
        <v>521</v>
      </c>
      <c r="B2246">
        <v>8.3800000000000008</v>
      </c>
      <c r="C2246" s="129">
        <v>130743</v>
      </c>
    </row>
    <row r="2247" spans="1:3" outlineLevel="2" x14ac:dyDescent="0.25">
      <c r="A2247" t="s">
        <v>521</v>
      </c>
      <c r="B2247">
        <v>12.347</v>
      </c>
      <c r="C2247" s="129">
        <v>188624</v>
      </c>
    </row>
    <row r="2248" spans="1:3" outlineLevel="2" x14ac:dyDescent="0.25">
      <c r="A2248" t="s">
        <v>521</v>
      </c>
      <c r="B2248">
        <v>3.274</v>
      </c>
      <c r="C2248" s="129">
        <v>51181</v>
      </c>
    </row>
    <row r="2249" spans="1:3" outlineLevel="2" x14ac:dyDescent="0.25">
      <c r="A2249" t="s">
        <v>521</v>
      </c>
      <c r="B2249">
        <v>1.925</v>
      </c>
      <c r="C2249" s="129">
        <v>30762</v>
      </c>
    </row>
    <row r="2250" spans="1:3" outlineLevel="2" x14ac:dyDescent="0.25">
      <c r="A2250" t="s">
        <v>521</v>
      </c>
      <c r="B2250">
        <v>2.0030000000000001</v>
      </c>
      <c r="C2250" s="129">
        <v>31500</v>
      </c>
    </row>
    <row r="2251" spans="1:3" s="150" customFormat="1" outlineLevel="1" x14ac:dyDescent="0.25">
      <c r="A2251" s="130" t="s">
        <v>994</v>
      </c>
      <c r="B2251" s="150">
        <f>SUBTOTAL(9,B2246:B2250)</f>
        <v>27.929000000000002</v>
      </c>
      <c r="C2251" s="129">
        <f>SUBTOTAL(9,C2246:C2250)</f>
        <v>432810</v>
      </c>
    </row>
    <row r="2252" spans="1:3" outlineLevel="2" x14ac:dyDescent="0.25">
      <c r="A2252" t="s">
        <v>386</v>
      </c>
      <c r="B2252">
        <v>43.908000000000001</v>
      </c>
      <c r="C2252" s="129">
        <v>157746</v>
      </c>
    </row>
    <row r="2253" spans="1:3" outlineLevel="2" x14ac:dyDescent="0.25">
      <c r="A2253" t="s">
        <v>386</v>
      </c>
      <c r="B2253">
        <v>27.614999999999998</v>
      </c>
      <c r="C2253" s="129">
        <v>98628</v>
      </c>
    </row>
    <row r="2254" spans="1:3" outlineLevel="2" x14ac:dyDescent="0.25">
      <c r="A2254" t="s">
        <v>386</v>
      </c>
      <c r="B2254">
        <v>32.579000000000001</v>
      </c>
      <c r="C2254" s="129">
        <v>115967</v>
      </c>
    </row>
    <row r="2255" spans="1:3" outlineLevel="2" x14ac:dyDescent="0.25">
      <c r="A2255" t="s">
        <v>386</v>
      </c>
      <c r="B2255">
        <v>30.378</v>
      </c>
      <c r="C2255" s="129">
        <v>107892</v>
      </c>
    </row>
    <row r="2256" spans="1:3" outlineLevel="2" x14ac:dyDescent="0.25">
      <c r="A2256" t="s">
        <v>386</v>
      </c>
      <c r="B2256">
        <v>28.664999999999999</v>
      </c>
      <c r="C2256" s="129">
        <v>101646</v>
      </c>
    </row>
    <row r="2257" spans="1:3" s="150" customFormat="1" outlineLevel="1" x14ac:dyDescent="0.25">
      <c r="A2257" s="130" t="s">
        <v>995</v>
      </c>
      <c r="B2257" s="150">
        <f>SUBTOTAL(9,B2252:B2256)</f>
        <v>163.14500000000001</v>
      </c>
      <c r="C2257" s="129">
        <f>SUBTOTAL(9,C2252:C2256)</f>
        <v>581879</v>
      </c>
    </row>
    <row r="2258" spans="1:3" outlineLevel="2" x14ac:dyDescent="0.25">
      <c r="A2258" t="s">
        <v>597</v>
      </c>
      <c r="B2258">
        <v>0.69299999999999995</v>
      </c>
      <c r="C2258" s="129">
        <v>12504</v>
      </c>
    </row>
    <row r="2259" spans="1:3" outlineLevel="2" x14ac:dyDescent="0.25">
      <c r="A2259" t="s">
        <v>597</v>
      </c>
      <c r="B2259">
        <v>0.70399999999999996</v>
      </c>
      <c r="C2259" s="129">
        <v>12823</v>
      </c>
    </row>
    <row r="2260" spans="1:3" outlineLevel="2" x14ac:dyDescent="0.25">
      <c r="A2260" t="s">
        <v>597</v>
      </c>
      <c r="B2260">
        <v>1.4970000000000001</v>
      </c>
      <c r="C2260" s="129">
        <v>27550</v>
      </c>
    </row>
    <row r="2261" spans="1:3" outlineLevel="2" x14ac:dyDescent="0.25">
      <c r="A2261" t="s">
        <v>597</v>
      </c>
      <c r="B2261">
        <v>2.8340000000000001</v>
      </c>
      <c r="C2261" s="129">
        <v>51086</v>
      </c>
    </row>
    <row r="2262" spans="1:3" outlineLevel="2" x14ac:dyDescent="0.25">
      <c r="A2262" t="s">
        <v>597</v>
      </c>
      <c r="B2262">
        <v>0.77200000000000002</v>
      </c>
      <c r="C2262" s="129">
        <v>13636</v>
      </c>
    </row>
    <row r="2263" spans="1:3" s="150" customFormat="1" outlineLevel="1" x14ac:dyDescent="0.25">
      <c r="A2263" s="130" t="s">
        <v>996</v>
      </c>
      <c r="B2263" s="150">
        <f>SUBTOTAL(9,B2258:B2262)</f>
        <v>6.5</v>
      </c>
      <c r="C2263" s="129">
        <f>SUBTOTAL(9,C2258:C2262)</f>
        <v>117599</v>
      </c>
    </row>
    <row r="2264" spans="1:3" outlineLevel="2" x14ac:dyDescent="0.25">
      <c r="A2264" t="s">
        <v>299</v>
      </c>
      <c r="B2264">
        <v>21.826000000000001</v>
      </c>
      <c r="C2264" s="129">
        <v>902313</v>
      </c>
    </row>
    <row r="2265" spans="1:3" outlineLevel="2" x14ac:dyDescent="0.25">
      <c r="A2265" t="s">
        <v>299</v>
      </c>
      <c r="B2265">
        <v>25.518999999999998</v>
      </c>
      <c r="C2265" s="129">
        <v>1054151</v>
      </c>
    </row>
    <row r="2266" spans="1:3" outlineLevel="2" x14ac:dyDescent="0.25">
      <c r="A2266" t="s">
        <v>299</v>
      </c>
      <c r="B2266">
        <v>23.353999999999999</v>
      </c>
      <c r="C2266" s="129">
        <v>963902</v>
      </c>
    </row>
    <row r="2267" spans="1:3" outlineLevel="2" x14ac:dyDescent="0.25">
      <c r="A2267" t="s">
        <v>299</v>
      </c>
      <c r="B2267">
        <v>134.066</v>
      </c>
      <c r="C2267" s="129">
        <v>5540786</v>
      </c>
    </row>
    <row r="2268" spans="1:3" outlineLevel="2" x14ac:dyDescent="0.25">
      <c r="A2268" t="s">
        <v>299</v>
      </c>
      <c r="B2268">
        <v>36.110999999999997</v>
      </c>
      <c r="C2268" s="129">
        <v>1485780</v>
      </c>
    </row>
    <row r="2269" spans="1:3" s="150" customFormat="1" outlineLevel="1" x14ac:dyDescent="0.25">
      <c r="A2269" s="130" t="s">
        <v>997</v>
      </c>
      <c r="B2269" s="150">
        <f>SUBTOTAL(9,B2264:B2268)</f>
        <v>240.87599999999998</v>
      </c>
      <c r="C2269" s="129">
        <f>SUBTOTAL(9,C2264:C2268)</f>
        <v>9946932</v>
      </c>
    </row>
    <row r="2270" spans="1:3" outlineLevel="2" x14ac:dyDescent="0.25">
      <c r="A2270" t="s">
        <v>322</v>
      </c>
      <c r="B2270">
        <v>1.88</v>
      </c>
      <c r="C2270" s="129">
        <v>49050</v>
      </c>
    </row>
    <row r="2271" spans="1:3" outlineLevel="2" x14ac:dyDescent="0.25">
      <c r="A2271" t="s">
        <v>322</v>
      </c>
      <c r="B2271">
        <v>5.2750000000000004</v>
      </c>
      <c r="C2271" s="129">
        <v>137522</v>
      </c>
    </row>
    <row r="2272" spans="1:3" outlineLevel="2" x14ac:dyDescent="0.25">
      <c r="A2272" t="s">
        <v>322</v>
      </c>
      <c r="B2272">
        <v>5.484</v>
      </c>
      <c r="C2272" s="129">
        <v>142104</v>
      </c>
    </row>
    <row r="2273" spans="1:3" outlineLevel="2" x14ac:dyDescent="0.25">
      <c r="A2273" t="s">
        <v>322</v>
      </c>
      <c r="B2273">
        <v>3.4590000000000001</v>
      </c>
      <c r="C2273" s="129">
        <v>89435</v>
      </c>
    </row>
    <row r="2274" spans="1:3" outlineLevel="2" x14ac:dyDescent="0.25">
      <c r="A2274" t="s">
        <v>322</v>
      </c>
      <c r="B2274">
        <v>6.3739999999999997</v>
      </c>
      <c r="C2274" s="129">
        <v>165922</v>
      </c>
    </row>
    <row r="2275" spans="1:3" s="150" customFormat="1" outlineLevel="1" x14ac:dyDescent="0.25">
      <c r="A2275" s="130" t="s">
        <v>998</v>
      </c>
      <c r="B2275" s="150">
        <f>SUBTOTAL(9,B2270:B2274)</f>
        <v>22.471999999999998</v>
      </c>
      <c r="C2275" s="129">
        <f>SUBTOTAL(9,C2270:C2274)</f>
        <v>584033</v>
      </c>
    </row>
    <row r="2276" spans="1:3" outlineLevel="2" x14ac:dyDescent="0.25">
      <c r="A2276" t="s">
        <v>28</v>
      </c>
      <c r="B2276">
        <v>20.652999999999999</v>
      </c>
      <c r="C2276" s="129">
        <v>1896570</v>
      </c>
    </row>
    <row r="2277" spans="1:3" outlineLevel="2" x14ac:dyDescent="0.25">
      <c r="A2277" t="s">
        <v>28</v>
      </c>
      <c r="B2277">
        <v>54.466000000000001</v>
      </c>
      <c r="C2277" s="129">
        <v>5171175</v>
      </c>
    </row>
    <row r="2278" spans="1:3" outlineLevel="2" x14ac:dyDescent="0.25">
      <c r="A2278" t="s">
        <v>28</v>
      </c>
      <c r="B2278">
        <v>5.8049999999999997</v>
      </c>
      <c r="C2278" s="129">
        <v>580987</v>
      </c>
    </row>
    <row r="2279" spans="1:3" outlineLevel="2" x14ac:dyDescent="0.25">
      <c r="A2279" t="s">
        <v>28</v>
      </c>
      <c r="B2279">
        <v>16.62</v>
      </c>
      <c r="C2279" s="129">
        <v>1637787</v>
      </c>
    </row>
    <row r="2280" spans="1:3" outlineLevel="2" x14ac:dyDescent="0.25">
      <c r="A2280" t="s">
        <v>28</v>
      </c>
      <c r="B2280">
        <v>10.872999999999999</v>
      </c>
      <c r="C2280" s="129">
        <v>1092285</v>
      </c>
    </row>
    <row r="2281" spans="1:3" s="150" customFormat="1" outlineLevel="1" x14ac:dyDescent="0.25">
      <c r="A2281" s="130" t="s">
        <v>647</v>
      </c>
      <c r="B2281" s="150">
        <f>SUBTOTAL(9,B2276:B2280)</f>
        <v>108.41700000000002</v>
      </c>
      <c r="C2281" s="129">
        <f>SUBTOTAL(9,C2276:C2280)</f>
        <v>10378804</v>
      </c>
    </row>
    <row r="2282" spans="1:3" outlineLevel="2" x14ac:dyDescent="0.25">
      <c r="A2282" t="s">
        <v>30</v>
      </c>
      <c r="B2282">
        <v>4.3179999999999996</v>
      </c>
      <c r="C2282" s="129">
        <v>434271</v>
      </c>
    </row>
    <row r="2283" spans="1:3" outlineLevel="2" x14ac:dyDescent="0.25">
      <c r="A2283" t="s">
        <v>30</v>
      </c>
      <c r="B2283">
        <v>2.7450000000000001</v>
      </c>
      <c r="C2283" s="129">
        <v>285573</v>
      </c>
    </row>
    <row r="2284" spans="1:3" outlineLevel="2" x14ac:dyDescent="0.25">
      <c r="A2284" t="s">
        <v>30</v>
      </c>
      <c r="B2284">
        <v>2.786</v>
      </c>
      <c r="C2284" s="129">
        <v>296641</v>
      </c>
    </row>
    <row r="2285" spans="1:3" outlineLevel="2" x14ac:dyDescent="0.25">
      <c r="A2285" t="s">
        <v>30</v>
      </c>
      <c r="B2285">
        <v>2.7570000000000001</v>
      </c>
      <c r="C2285" s="129">
        <v>285743</v>
      </c>
    </row>
    <row r="2286" spans="1:3" outlineLevel="2" x14ac:dyDescent="0.25">
      <c r="A2286" t="s">
        <v>30</v>
      </c>
      <c r="B2286">
        <v>2.0960000000000001</v>
      </c>
      <c r="C2286" s="129">
        <v>219158</v>
      </c>
    </row>
    <row r="2287" spans="1:3" s="150" customFormat="1" outlineLevel="1" x14ac:dyDescent="0.25">
      <c r="A2287" s="130" t="s">
        <v>648</v>
      </c>
      <c r="B2287" s="150">
        <f>SUBTOTAL(9,B2282:B2286)</f>
        <v>14.702</v>
      </c>
      <c r="C2287" s="129">
        <f>SUBTOTAL(9,C2282:C2286)</f>
        <v>1521386</v>
      </c>
    </row>
    <row r="2288" spans="1:3" outlineLevel="2" x14ac:dyDescent="0.25">
      <c r="A2288" t="s">
        <v>455</v>
      </c>
      <c r="B2288">
        <v>53.255000000000003</v>
      </c>
      <c r="C2288" s="129">
        <v>2070967</v>
      </c>
    </row>
    <row r="2289" spans="1:3" outlineLevel="2" x14ac:dyDescent="0.25">
      <c r="A2289" t="s">
        <v>455</v>
      </c>
      <c r="B2289">
        <v>15.066000000000001</v>
      </c>
      <c r="C2289" s="129">
        <v>597086</v>
      </c>
    </row>
    <row r="2290" spans="1:3" outlineLevel="2" x14ac:dyDescent="0.25">
      <c r="A2290" t="s">
        <v>455</v>
      </c>
      <c r="B2290">
        <v>18.475999999999999</v>
      </c>
      <c r="C2290" s="129">
        <v>733323</v>
      </c>
    </row>
    <row r="2291" spans="1:3" outlineLevel="2" x14ac:dyDescent="0.25">
      <c r="A2291" t="s">
        <v>455</v>
      </c>
      <c r="B2291">
        <v>14.103</v>
      </c>
      <c r="C2291" s="129">
        <v>563205</v>
      </c>
    </row>
    <row r="2292" spans="1:3" outlineLevel="2" x14ac:dyDescent="0.25">
      <c r="A2292" t="s">
        <v>455</v>
      </c>
      <c r="B2292">
        <v>19.215</v>
      </c>
      <c r="C2292" s="129">
        <v>757225</v>
      </c>
    </row>
    <row r="2293" spans="1:3" s="150" customFormat="1" outlineLevel="1" x14ac:dyDescent="0.25">
      <c r="A2293" s="130" t="s">
        <v>999</v>
      </c>
      <c r="B2293" s="150">
        <f>SUBTOTAL(9,B2288:B2292)</f>
        <v>120.11499999999999</v>
      </c>
      <c r="C2293" s="129">
        <f>SUBTOTAL(9,C2288:C2292)</f>
        <v>4721806</v>
      </c>
    </row>
    <row r="2294" spans="1:3" outlineLevel="2" x14ac:dyDescent="0.25">
      <c r="A2294" t="s">
        <v>363</v>
      </c>
      <c r="B2294">
        <v>11.457000000000001</v>
      </c>
      <c r="C2294" s="129">
        <v>8194</v>
      </c>
    </row>
    <row r="2295" spans="1:3" outlineLevel="2" x14ac:dyDescent="0.25">
      <c r="A2295" t="s">
        <v>363</v>
      </c>
      <c r="B2295">
        <v>28.082999999999998</v>
      </c>
      <c r="C2295" s="129">
        <v>20050</v>
      </c>
    </row>
    <row r="2296" spans="1:3" outlineLevel="2" x14ac:dyDescent="0.25">
      <c r="A2296" t="s">
        <v>363</v>
      </c>
      <c r="B2296">
        <v>50.530999999999999</v>
      </c>
      <c r="C2296" s="129">
        <v>36011</v>
      </c>
    </row>
    <row r="2297" spans="1:3" outlineLevel="2" x14ac:dyDescent="0.25">
      <c r="A2297" t="s">
        <v>363</v>
      </c>
      <c r="B2297">
        <v>42.390999999999998</v>
      </c>
      <c r="C2297" s="129">
        <v>30004</v>
      </c>
    </row>
    <row r="2298" spans="1:3" outlineLevel="2" x14ac:dyDescent="0.25">
      <c r="A2298" t="s">
        <v>363</v>
      </c>
      <c r="B2298">
        <v>53.545000000000002</v>
      </c>
      <c r="C2298" s="129">
        <v>37544</v>
      </c>
    </row>
    <row r="2299" spans="1:3" s="150" customFormat="1" outlineLevel="1" x14ac:dyDescent="0.25">
      <c r="A2299" s="130" t="s">
        <v>1000</v>
      </c>
      <c r="B2299" s="150">
        <f>SUBTOTAL(9,B2294:B2298)</f>
        <v>186.00700000000001</v>
      </c>
      <c r="C2299" s="129">
        <f>SUBTOTAL(9,C2294:C2298)</f>
        <v>131803</v>
      </c>
    </row>
    <row r="2300" spans="1:3" outlineLevel="2" x14ac:dyDescent="0.25">
      <c r="A2300" t="s">
        <v>580</v>
      </c>
      <c r="B2300">
        <v>10.021000000000001</v>
      </c>
      <c r="C2300" s="129">
        <v>34160</v>
      </c>
    </row>
    <row r="2301" spans="1:3" outlineLevel="2" x14ac:dyDescent="0.25">
      <c r="A2301" t="s">
        <v>580</v>
      </c>
      <c r="B2301">
        <v>8.23</v>
      </c>
      <c r="C2301" s="129">
        <v>27976</v>
      </c>
    </row>
    <row r="2302" spans="1:3" outlineLevel="2" x14ac:dyDescent="0.25">
      <c r="A2302" t="s">
        <v>580</v>
      </c>
      <c r="B2302">
        <v>10.050000000000001</v>
      </c>
      <c r="C2302" s="129">
        <v>34010</v>
      </c>
    </row>
    <row r="2303" spans="1:3" outlineLevel="2" x14ac:dyDescent="0.25">
      <c r="A2303" t="s">
        <v>580</v>
      </c>
      <c r="B2303">
        <v>7.2119999999999997</v>
      </c>
      <c r="C2303" s="129">
        <v>24313</v>
      </c>
    </row>
    <row r="2304" spans="1:3" outlineLevel="2" x14ac:dyDescent="0.25">
      <c r="A2304" t="s">
        <v>580</v>
      </c>
      <c r="B2304">
        <v>12.944000000000001</v>
      </c>
      <c r="C2304" s="129">
        <v>43620</v>
      </c>
    </row>
    <row r="2305" spans="1:3" s="150" customFormat="1" outlineLevel="1" x14ac:dyDescent="0.25">
      <c r="A2305" s="130" t="s">
        <v>1001</v>
      </c>
      <c r="B2305" s="150">
        <f>SUBTOTAL(9,B2300:B2304)</f>
        <v>48.457000000000008</v>
      </c>
      <c r="C2305" s="129">
        <f>SUBTOTAL(9,C2300:C2304)</f>
        <v>164079</v>
      </c>
    </row>
    <row r="2306" spans="1:3" outlineLevel="2" x14ac:dyDescent="0.25">
      <c r="A2306" t="s">
        <v>364</v>
      </c>
      <c r="B2306">
        <v>96.120999999999995</v>
      </c>
      <c r="C2306" s="129">
        <v>6454507</v>
      </c>
    </row>
    <row r="2307" spans="1:3" outlineLevel="2" x14ac:dyDescent="0.25">
      <c r="A2307" t="s">
        <v>364</v>
      </c>
      <c r="B2307">
        <v>54.332999999999998</v>
      </c>
      <c r="C2307" s="129">
        <v>3716412</v>
      </c>
    </row>
    <row r="2308" spans="1:3" outlineLevel="2" x14ac:dyDescent="0.25">
      <c r="A2308" t="s">
        <v>364</v>
      </c>
      <c r="B2308">
        <v>82.164000000000001</v>
      </c>
      <c r="C2308" s="129">
        <v>5498030</v>
      </c>
    </row>
    <row r="2309" spans="1:3" outlineLevel="2" x14ac:dyDescent="0.25">
      <c r="A2309" t="s">
        <v>364</v>
      </c>
      <c r="B2309">
        <v>71.451999999999998</v>
      </c>
      <c r="C2309" s="129">
        <v>4860127</v>
      </c>
    </row>
    <row r="2310" spans="1:3" outlineLevel="2" x14ac:dyDescent="0.25">
      <c r="A2310" t="s">
        <v>364</v>
      </c>
      <c r="B2310">
        <v>54.003</v>
      </c>
      <c r="C2310" s="129">
        <v>3788107</v>
      </c>
    </row>
    <row r="2311" spans="1:3" s="150" customFormat="1" outlineLevel="1" x14ac:dyDescent="0.25">
      <c r="A2311" s="130" t="s">
        <v>1002</v>
      </c>
      <c r="B2311" s="150">
        <f>SUBTOTAL(9,B2306:B2310)</f>
        <v>358.07299999999998</v>
      </c>
      <c r="C2311" s="129">
        <f>SUBTOTAL(9,C2306:C2310)</f>
        <v>24317183</v>
      </c>
    </row>
    <row r="2312" spans="1:3" outlineLevel="2" x14ac:dyDescent="0.25">
      <c r="A2312" t="s">
        <v>365</v>
      </c>
      <c r="B2312">
        <v>34.46</v>
      </c>
      <c r="C2312" s="129">
        <v>2328076</v>
      </c>
    </row>
    <row r="2313" spans="1:3" outlineLevel="2" x14ac:dyDescent="0.25">
      <c r="A2313" t="s">
        <v>365</v>
      </c>
      <c r="B2313">
        <v>12.773</v>
      </c>
      <c r="C2313" s="129">
        <v>911295</v>
      </c>
    </row>
    <row r="2314" spans="1:3" outlineLevel="2" x14ac:dyDescent="0.25">
      <c r="A2314" t="s">
        <v>365</v>
      </c>
      <c r="B2314">
        <v>13.971</v>
      </c>
      <c r="C2314" s="129">
        <v>985469</v>
      </c>
    </row>
    <row r="2315" spans="1:3" outlineLevel="2" x14ac:dyDescent="0.25">
      <c r="A2315" t="s">
        <v>365</v>
      </c>
      <c r="B2315">
        <v>12.162000000000001</v>
      </c>
      <c r="C2315" s="129">
        <v>848246</v>
      </c>
    </row>
    <row r="2316" spans="1:3" outlineLevel="2" x14ac:dyDescent="0.25">
      <c r="A2316" t="s">
        <v>365</v>
      </c>
      <c r="B2316">
        <v>10.321</v>
      </c>
      <c r="C2316" s="129">
        <v>731047</v>
      </c>
    </row>
    <row r="2317" spans="1:3" s="150" customFormat="1" outlineLevel="1" x14ac:dyDescent="0.25">
      <c r="A2317" s="130" t="s">
        <v>1003</v>
      </c>
      <c r="B2317" s="150">
        <f>SUBTOTAL(9,B2312:B2316)</f>
        <v>83.687000000000012</v>
      </c>
      <c r="C2317" s="129">
        <f>SUBTOTAL(9,C2312:C2316)</f>
        <v>5804133</v>
      </c>
    </row>
    <row r="2318" spans="1:3" outlineLevel="2" x14ac:dyDescent="0.25">
      <c r="A2318" t="s">
        <v>456</v>
      </c>
      <c r="B2318">
        <v>22.344000000000001</v>
      </c>
      <c r="C2318" s="129">
        <v>2168504</v>
      </c>
    </row>
    <row r="2319" spans="1:3" outlineLevel="2" x14ac:dyDescent="0.25">
      <c r="A2319" t="s">
        <v>456</v>
      </c>
      <c r="B2319">
        <v>12.879</v>
      </c>
      <c r="C2319" s="129">
        <v>1290825</v>
      </c>
    </row>
    <row r="2320" spans="1:3" outlineLevel="2" x14ac:dyDescent="0.25">
      <c r="A2320" t="s">
        <v>456</v>
      </c>
      <c r="B2320">
        <v>8.7349999999999994</v>
      </c>
      <c r="C2320" s="129">
        <v>875379</v>
      </c>
    </row>
    <row r="2321" spans="1:3" outlineLevel="2" x14ac:dyDescent="0.25">
      <c r="A2321" t="s">
        <v>456</v>
      </c>
      <c r="B2321">
        <v>12.791</v>
      </c>
      <c r="C2321" s="129">
        <v>1326030</v>
      </c>
    </row>
    <row r="2322" spans="1:3" outlineLevel="2" x14ac:dyDescent="0.25">
      <c r="A2322" t="s">
        <v>456</v>
      </c>
      <c r="B2322">
        <v>13.37</v>
      </c>
      <c r="C2322" s="129">
        <v>1361603</v>
      </c>
    </row>
    <row r="2323" spans="1:3" s="150" customFormat="1" outlineLevel="1" x14ac:dyDescent="0.25">
      <c r="A2323" s="130" t="s">
        <v>1004</v>
      </c>
      <c r="B2323" s="150">
        <f>SUBTOTAL(9,B2318:B2322)</f>
        <v>70.119</v>
      </c>
      <c r="C2323" s="129">
        <f>SUBTOTAL(9,C2318:C2322)</f>
        <v>7022341</v>
      </c>
    </row>
    <row r="2324" spans="1:3" outlineLevel="2" x14ac:dyDescent="0.25">
      <c r="A2324" t="s">
        <v>457</v>
      </c>
      <c r="B2324">
        <v>6.0629999999999997</v>
      </c>
      <c r="C2324" s="129">
        <v>674257</v>
      </c>
    </row>
    <row r="2325" spans="1:3" outlineLevel="2" x14ac:dyDescent="0.25">
      <c r="A2325" t="s">
        <v>457</v>
      </c>
      <c r="B2325">
        <v>3.012</v>
      </c>
      <c r="C2325" s="129">
        <v>339759</v>
      </c>
    </row>
    <row r="2326" spans="1:3" outlineLevel="2" x14ac:dyDescent="0.25">
      <c r="A2326" t="s">
        <v>457</v>
      </c>
      <c r="B2326">
        <v>4.5129999999999999</v>
      </c>
      <c r="C2326" s="129">
        <v>505945</v>
      </c>
    </row>
    <row r="2327" spans="1:3" outlineLevel="2" x14ac:dyDescent="0.25">
      <c r="A2327" t="s">
        <v>457</v>
      </c>
      <c r="B2327">
        <v>6.24</v>
      </c>
      <c r="C2327" s="129">
        <v>719112</v>
      </c>
    </row>
    <row r="2328" spans="1:3" outlineLevel="2" x14ac:dyDescent="0.25">
      <c r="A2328" t="s">
        <v>457</v>
      </c>
      <c r="B2328">
        <v>10.332000000000001</v>
      </c>
      <c r="C2328" s="129">
        <v>1171975</v>
      </c>
    </row>
    <row r="2329" spans="1:3" s="150" customFormat="1" outlineLevel="1" x14ac:dyDescent="0.25">
      <c r="A2329" s="130" t="s">
        <v>1005</v>
      </c>
      <c r="B2329" s="150">
        <f>SUBTOTAL(9,B2324:B2328)</f>
        <v>30.16</v>
      </c>
      <c r="C2329" s="129">
        <f>SUBTOTAL(9,C2324:C2328)</f>
        <v>3411048</v>
      </c>
    </row>
    <row r="2330" spans="1:3" outlineLevel="2" x14ac:dyDescent="0.25">
      <c r="A2330" t="s">
        <v>549</v>
      </c>
      <c r="B2330">
        <v>1.53</v>
      </c>
      <c r="C2330" s="129">
        <v>10353</v>
      </c>
    </row>
    <row r="2331" spans="1:3" outlineLevel="2" x14ac:dyDescent="0.25">
      <c r="A2331" t="s">
        <v>549</v>
      </c>
      <c r="B2331">
        <v>1.391</v>
      </c>
      <c r="C2331" s="129">
        <v>9173</v>
      </c>
    </row>
    <row r="2332" spans="1:3" outlineLevel="2" x14ac:dyDescent="0.25">
      <c r="A2332" t="s">
        <v>549</v>
      </c>
      <c r="B2332">
        <v>0.82299999999999995</v>
      </c>
      <c r="C2332" s="129">
        <v>5415</v>
      </c>
    </row>
    <row r="2333" spans="1:3" outlineLevel="2" x14ac:dyDescent="0.25">
      <c r="A2333" t="s">
        <v>549</v>
      </c>
      <c r="B2333">
        <v>3.7</v>
      </c>
      <c r="C2333" s="129">
        <v>23650</v>
      </c>
    </row>
    <row r="2334" spans="1:3" outlineLevel="2" x14ac:dyDescent="0.25">
      <c r="A2334" t="s">
        <v>549</v>
      </c>
      <c r="B2334">
        <v>0.95</v>
      </c>
      <c r="C2334" s="129">
        <v>6021</v>
      </c>
    </row>
    <row r="2335" spans="1:3" s="150" customFormat="1" outlineLevel="1" x14ac:dyDescent="0.25">
      <c r="A2335" s="130" t="s">
        <v>1006</v>
      </c>
      <c r="B2335" s="150">
        <f>SUBTOTAL(9,B2330:B2334)</f>
        <v>8.3940000000000001</v>
      </c>
      <c r="C2335" s="129">
        <f>SUBTOTAL(9,C2330:C2334)</f>
        <v>54612</v>
      </c>
    </row>
    <row r="2336" spans="1:3" s="150" customFormat="1" x14ac:dyDescent="0.25">
      <c r="A2336" s="130" t="s">
        <v>1007</v>
      </c>
      <c r="B2336" s="150">
        <f>SUBTOTAL(9,B2:B2334)</f>
        <v>68175.696000000113</v>
      </c>
      <c r="C2336" s="129">
        <f>SUBTOTAL(9,C2:C2334)</f>
        <v>2303607563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MF</vt:lpstr>
      <vt:lpstr>weekly total</vt:lpstr>
      <vt:lpstr>holding &amp; div</vt:lpstr>
      <vt:lpstr>data</vt:lpstr>
      <vt:lpstr>Sheet1</vt:lpstr>
      <vt:lpstr>INFO</vt:lpstr>
      <vt:lpstr>EBL</vt:lpstr>
      <vt:lpstr>Day End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SHUMON</dc:creator>
  <cp:lastModifiedBy>TAHLEEL</cp:lastModifiedBy>
  <cp:lastPrinted>2021-08-02T12:56:33Z</cp:lastPrinted>
  <dcterms:created xsi:type="dcterms:W3CDTF">2018-11-29T10:37:51Z</dcterms:created>
  <dcterms:modified xsi:type="dcterms:W3CDTF">2021-08-02T12:56:53Z</dcterms:modified>
</cp:coreProperties>
</file>